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'Declaration'!$4:$6</definedName>
    <definedName name="_xlnm.Print_Titles" localSheetId="6">'Table-IIIB Unclaimed Details'!$4:$6</definedName>
  </definedNames>
  <calcPr fullCalcOnLoad="1"/>
</workbook>
</file>

<file path=xl/sharedStrings.xml><?xml version="1.0" encoding="utf-8"?>
<sst xmlns="http://schemas.openxmlformats.org/spreadsheetml/2006/main" count="378" uniqueCount="170">
  <si>
    <t>Format of Holding of Specified securities</t>
  </si>
  <si>
    <t>1.</t>
  </si>
  <si>
    <t>Name of Listed Entity:CONSOLIDATED CONSTRUCTION CONSORTIUM LTD</t>
  </si>
  <si>
    <t>2.</t>
  </si>
  <si>
    <t xml:space="preserve">Scrip Code/Name of Scrip/Class of Security:532902,CCCL,EQUITY SHARES  </t>
  </si>
  <si>
    <t>3.</t>
  </si>
  <si>
    <t>Share Holding Pattern Filed under: Reg. 31(1)(a)/Reg.31(1)(b)/Reg.31(1)(c)</t>
  </si>
  <si>
    <t>a. if under 31(1)(b) then indicate the report for quarter ending 30/06/2018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</si>
  <si>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</si>
  <si>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</si>
  <si>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</si>
  <si>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</si>
  <si>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</si>
  <si>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</si>
  <si>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</si>
  <si>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</si>
  <si>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</si>
  <si>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</si>
  <si>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</si>
  <si>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</si>
  <si>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</si>
  <si>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</si>
  <si>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</si>
  <si>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</si>
  <si>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</si>
  <si>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</si>
  <si>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</si>
  <si>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</si>
  <si>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</si>
  <si>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</si>
  <si>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</si>
  <si>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</si>
  <si>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</si>
  <si>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</si>
  <si>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</si>
  <si>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</si>
  <si>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</si>
  <si>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</si>
  <si>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</si>
  <si>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</si>
  <si>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</si>
  <si>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</si>
  <si>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</si>
  <si>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</si>
  <si>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</si>
  <si>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</si>
  <si>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</si>
  <si>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</si>
  <si>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</si>
  <si>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</si>
  <si>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</si>
  <si>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</si>
  <si>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</si>
  <si>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</si>
  <si>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</si>
  <si>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</si>
  <si>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</si>
  <si>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</si>
  <si>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</si>
  <si>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</si>
  <si>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</si>
  <si>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</si>
  <si>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</si>
  <si>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</si>
  <si>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</si>
  <si>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</si>
  <si>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</si>
  <si>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</si>
  <si>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</si>
  <si>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</si>
  <si>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</si>
  <si>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</si>
  <si>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</si>
  <si>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</si>
  <si>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</si>
  <si>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</si>
  <si>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</si>
  <si>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</si>
  <si>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</si>
  <si>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</si>
  <si>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</si>
  <si>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</si>
  <si>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</si>
  <si>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</si>
  <si>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</si>
  <si>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</si>
  <si>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</si>
  <si>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</si>
  <si>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</si>
  <si>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SIVARAMAKRISHNAN S .                                                                                                                                  </t>
  </si>
  <si>
    <t xml:space="preserve">AAMPS5179G                    </t>
  </si>
  <si>
    <t xml:space="preserve">SARABESWAR. R .                                                                                                                                       </t>
  </si>
  <si>
    <t xml:space="preserve">AAMPS7254C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</si>
  <si>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</si>
  <si>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</si>
  <si>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</si>
  <si>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</si>
  <si>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</si>
  <si>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</si>
  <si>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</si>
  <si>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</si>
  <si>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</si>
  <si>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</si>
  <si>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</si>
  <si>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</si>
  <si>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</si>
  <si>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</si>
  <si>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</si>
  <si>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</si>
  <si>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</si>
  <si>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</si>
  <si>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</si>
  <si>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</si>
  <si>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</si>
  <si>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</si>
  <si>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</si>
  <si>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</si>
  <si>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 xml:space="preserve">EASTSPRING INVESTMENTS INDIA INFRASTRUCTURE EQUITYOPEN LIMITED                                                                                        </t>
  </si>
  <si>
    <t xml:space="preserve">AAECP0236A                    </t>
  </si>
  <si>
    <t>(f)</t>
  </si>
  <si>
    <t xml:space="preserve">BANK OF BARODA                                                                                                                                        </t>
  </si>
  <si>
    <t xml:space="preserve">AAACB1534F                    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</si>
  <si>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</si>
  <si>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</si>
  <si>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 xml:space="preserve">STATE BANK OF INDIA                                                                                                                                   </t>
  </si>
  <si>
    <t xml:space="preserve">AAACS8577K                    </t>
  </si>
  <si>
    <t xml:space="preserve">IDBI BANK LTD.                                                                                                                                        </t>
  </si>
  <si>
    <t xml:space="preserve">AABCI8842G                    </t>
  </si>
  <si>
    <t>(g)</t>
  </si>
  <si>
    <t>Insurance Companies</t>
  </si>
  <si>
    <t>(h)</t>
  </si>
  <si>
    <t>Provident Funds/Pension Funds</t>
  </si>
  <si>
    <t>(i)</t>
  </si>
  <si>
    <t xml:space="preserve">FOREIGN CORPORATE BODIES                          </t>
  </si>
  <si>
    <t xml:space="preserve">EIF-COINVEST III                                                                                                                                      </t>
  </si>
  <si>
    <t xml:space="preserve">AABCE7051R                    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</si>
  <si>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</si>
  <si>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</si>
  <si>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</si>
  <si>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</si>
  <si>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</si>
  <si>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</si>
  <si>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</si>
  <si>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 xml:space="preserve">VAKATI GOVINDA REDDY JANARTHANAM .                                                                                                                    </t>
  </si>
  <si>
    <t xml:space="preserve">AAFPJ8271P                    </t>
  </si>
  <si>
    <t>NBFCs Registered with RBI</t>
  </si>
  <si>
    <t>Employee Trusts</t>
  </si>
  <si>
    <t>Overseas Depositories (Holding DRs)(Balancing figure)</t>
  </si>
  <si>
    <t xml:space="preserve">TRUSTS                                            </t>
  </si>
  <si>
    <t xml:space="preserve">NON RESIDENT INDIANS                              </t>
  </si>
  <si>
    <t xml:space="preserve">CLEARING MEMBERS                                  </t>
  </si>
  <si>
    <t xml:space="preserve">NON RESIDENT INDIAN NON REPATRIABLE               </t>
  </si>
  <si>
    <t xml:space="preserve">BODIES CORPORATES                                 </t>
  </si>
  <si>
    <t xml:space="preserve">ICICI PRUDENTIAL LIFE INSURANCE COMPANY LIMITED                                                                                                       </t>
  </si>
  <si>
    <t xml:space="preserve">AAACI7351P                    </t>
  </si>
  <si>
    <t xml:space="preserve">UNIT TRUST OF INDIA INVESTMENT ADVISORY SERVICES LTD- A/C ASCENT INDIA FUND                                                                           </t>
  </si>
  <si>
    <t xml:space="preserve">AABTA4725B                    </t>
  </si>
  <si>
    <t xml:space="preserve">I E P F                       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</si>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</sst>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7109375" style="0" customWidth="1"/>
    <col min="2" max="2" width="110.7109375" style="0" customWidth="1"/>
    <col min="3" max="4" width="10.7109375" style="0" customWidth="1"/>
  </cols>
  <sheetData>
    <row r="1" spans="1:4" ht="15">
      <c r="A1" s="2" t="s">
        <v>0</v>
      </c>
      <c r="B1" s="2"/>
      <c r="C1" s="2"/>
      <c r="D1" s="2"/>
    </row>
    <row r="3" spans="1:2" ht="15">
      <c r="A3" s="3" t="s">
        <v>1</v>
      </c>
      <c r="B3" t="s">
        <v>2</v>
      </c>
    </row>
    <row r="4" spans="1:2" ht="15">
      <c r="A4" s="3" t="s">
        <v>3</v>
      </c>
      <c r="B4" t="s">
        <v>4</v>
      </c>
    </row>
    <row r="5" spans="1:2" ht="15">
      <c r="A5" s="3" t="s">
        <v>5</v>
      </c>
      <c r="B5" t="s">
        <v>6</v>
      </c>
    </row>
    <row r="6" ht="15">
      <c r="B6" t="s">
        <v>7</v>
      </c>
    </row>
    <row r="7" ht="15">
      <c r="B7" t="s">
        <v>8</v>
      </c>
    </row>
    <row r="8" spans="1:2" ht="15">
      <c r="A8" s="3" t="s">
        <v>9</v>
      </c>
      <c r="B8" t="s">
        <v>10</v>
      </c>
    </row>
    <row r="9" spans="1:4" ht="15">
      <c r="A9" s="4"/>
      <c r="B9" s="4" t="s">
        <v>11</v>
      </c>
      <c r="C9" s="4" t="s">
        <v>12</v>
      </c>
      <c r="D9" s="4" t="s">
        <v>13</v>
      </c>
    </row>
    <row r="10" spans="1:4" ht="15">
      <c r="A10" s="5" t="s">
        <v>14</v>
      </c>
      <c r="B10" s="4" t="s">
        <v>15</v>
      </c>
      <c r="C10" s="4"/>
      <c r="D10" s="4"/>
    </row>
    <row r="11" spans="1:4" ht="15">
      <c r="A11" s="5" t="s">
        <v>16</v>
      </c>
      <c r="B11" s="4" t="s">
        <v>17</v>
      </c>
      <c r="C11" s="4"/>
      <c r="D11" s="4"/>
    </row>
    <row r="12" spans="1:4" ht="15">
      <c r="A12" s="5" t="s">
        <v>18</v>
      </c>
      <c r="B12" s="4" t="s">
        <v>19</v>
      </c>
      <c r="C12" s="4"/>
      <c r="D12" s="4"/>
    </row>
    <row r="13" spans="1:4" ht="15">
      <c r="A13" s="5" t="s">
        <v>20</v>
      </c>
      <c r="B13" s="4" t="s">
        <v>21</v>
      </c>
      <c r="C13" s="4"/>
      <c r="D13" s="4"/>
    </row>
    <row r="14" spans="1:4" ht="15">
      <c r="A14" s="5" t="s">
        <v>22</v>
      </c>
      <c r="B14" s="4" t="s">
        <v>23</v>
      </c>
      <c r="C14" s="4"/>
      <c r="D14" s="4"/>
    </row>
    <row r="17" ht="15">
      <c r="B17" t="s">
        <v>24</v>
      </c>
    </row>
    <row r="18" ht="15">
      <c r="B18" t="s">
        <v>25</v>
      </c>
    </row>
    <row r="19" ht="15">
      <c r="B19" t="s">
        <v>26</v>
      </c>
    </row>
    <row r="20" ht="15">
      <c r="B20" t="s">
        <v>27</v>
      </c>
    </row>
    <row r="21" ht="15">
      <c r="B21" t="s">
        <v>28</v>
      </c>
    </row>
    <row r="24" spans="1:2" ht="15">
      <c r="A24" s="3" t="s">
        <v>29</v>
      </c>
      <c r="B24" t="s">
        <v>30</v>
      </c>
    </row>
    <row r="25" s="6" customFormat="1" ht="15"/>
  </sheetData>
  <sheetProtection/>
  <mergeCells count="1">
    <mergeCell ref="A1:D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2" width="12.7109375" style="0" customWidth="1"/>
    <col min="13" max="14" width="20.7109375" style="0" customWidth="1"/>
    <col min="15" max="18" width="12.7109375" style="0" customWidth="1"/>
    <col min="19" max="19" width="16.7109375" style="0" customWidth="1"/>
  </cols>
  <sheetData>
    <row r="1" spans="1:4" ht="15">
      <c r="A1" s="1"/>
      <c r="B1" s="1"/>
      <c r="C1" s="1"/>
      <c r="D1" s="1"/>
    </row>
    <row r="2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 ht="15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 ht="1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>
      <c r="A9" s="4" t="s">
        <v>67</v>
      </c>
      <c r="B9" s="4" t="s">
        <v>68</v>
      </c>
      <c r="C9" s="4">
        <v>2</v>
      </c>
      <c r="D9" s="4">
        <v>47113476</v>
      </c>
      <c r="E9" s="4">
        <v>0</v>
      </c>
      <c r="F9" s="4">
        <v>0</v>
      </c>
      <c r="G9" s="4">
        <v>47113476</v>
      </c>
      <c r="H9" s="15">
        <f>SUM(G9/398511188*100)</f>
        <v>11.822372224089227</v>
      </c>
      <c r="I9" s="4">
        <v>47113476</v>
      </c>
      <c r="J9" s="4">
        <v>0</v>
      </c>
      <c r="K9" s="4">
        <v>47113476</v>
      </c>
      <c r="L9" s="15">
        <f>SUM(K9/398511188*100)</f>
        <v>11.822372224089227</v>
      </c>
      <c r="M9" s="4">
        <v>0</v>
      </c>
      <c r="N9" s="15">
        <f>SUM((G9+M9)/398511188*100)</f>
        <v>11.822372224089227</v>
      </c>
      <c r="O9" s="4">
        <v>0</v>
      </c>
      <c r="P9" s="15">
        <f>SUM(O9/47113476*100)</f>
        <v>0</v>
      </c>
      <c r="Q9" s="4">
        <v>47113476</v>
      </c>
      <c r="R9" s="15">
        <f>SUM(Q9/47113476*100)</f>
        <v>100</v>
      </c>
      <c r="S9" s="4">
        <v>47113476</v>
      </c>
    </row>
    <row r="10" spans="1:19" ht="15">
      <c r="A10" s="4" t="s">
        <v>69</v>
      </c>
      <c r="B10" s="4" t="s">
        <v>70</v>
      </c>
      <c r="C10" s="4">
        <v>17197</v>
      </c>
      <c r="D10" s="4">
        <v>351397712</v>
      </c>
      <c r="E10" s="4">
        <v>0</v>
      </c>
      <c r="F10" s="4">
        <v>0</v>
      </c>
      <c r="G10" s="4">
        <v>351397712</v>
      </c>
      <c r="H10" s="15">
        <f>SUM(G10/398511188*100)</f>
        <v>88.17762777591078</v>
      </c>
      <c r="I10" s="4">
        <v>351397712</v>
      </c>
      <c r="J10" s="4">
        <v>0</v>
      </c>
      <c r="K10" s="4">
        <v>351397712</v>
      </c>
      <c r="L10" s="15">
        <f>SUM(K10/398511188*100)</f>
        <v>88.17762777591078</v>
      </c>
      <c r="M10" s="4">
        <v>0</v>
      </c>
      <c r="N10" s="15">
        <f>SUM((G10+M10)/398511188*100)</f>
        <v>88.17762777591078</v>
      </c>
      <c r="O10" s="4">
        <v>0</v>
      </c>
      <c r="P10" s="15">
        <f>SUM(O10/351397712*100)</f>
        <v>0</v>
      </c>
      <c r="Q10" s="4" t="s">
        <v>71</v>
      </c>
      <c r="R10" s="4" t="s">
        <v>71</v>
      </c>
      <c r="S10" s="4">
        <v>349296556</v>
      </c>
    </row>
    <row r="11" spans="1:19" ht="15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SUM(K12/398511188*100)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 ht="15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SUM(G13/398511188*100)</f>
        <v>0</v>
      </c>
      <c r="I13" s="4">
        <v>0</v>
      </c>
      <c r="J13" s="4">
        <v>0</v>
      </c>
      <c r="K13" s="4">
        <v>0</v>
      </c>
      <c r="L13" s="15">
        <f>SUM(K13/398511188*100)</f>
        <v>0</v>
      </c>
      <c r="M13" s="4">
        <v>0</v>
      </c>
      <c r="N13" s="15">
        <f>SUM((G13+M13)/398511188*100)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 ht="15">
      <c r="A15" s="11"/>
      <c r="B15" s="11" t="s">
        <v>78</v>
      </c>
      <c r="C15" s="11">
        <f>SUM(C9:C13)</f>
        <v>17199</v>
      </c>
      <c r="D15" s="11">
        <f>SUM(D9:D13)</f>
        <v>398511188</v>
      </c>
      <c r="E15" s="11">
        <f>SUM(E9:E13)</f>
        <v>0</v>
      </c>
      <c r="F15" s="11">
        <f>SUM(F9:F13)</f>
        <v>0</v>
      </c>
      <c r="G15" s="11">
        <f>SUM(G9:G13)</f>
        <v>398511188</v>
      </c>
      <c r="H15" s="16">
        <f>SUM(H9:H13)</f>
        <v>100</v>
      </c>
      <c r="I15" s="11">
        <f>SUM(I9:I13)</f>
        <v>398511188</v>
      </c>
      <c r="J15" s="11">
        <f>SUM(J9:J13)</f>
        <v>0</v>
      </c>
      <c r="K15" s="11">
        <f>SUM(K9:K13)</f>
        <v>398511188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47113476</v>
      </c>
      <c r="R15" s="16">
        <f>SUM(R9:R13)</f>
        <v>100</v>
      </c>
      <c r="S15" s="11">
        <f>SUM(S9:S13)</f>
        <v>396410032</v>
      </c>
    </row>
  </sheetData>
  <sheetProtection/>
  <mergeCells count="8">
    <mergeCell ref="A1:D1"/>
    <mergeCell ref="I4:L4"/>
    <mergeCell ref="O4:P4"/>
    <mergeCell ref="Q4:R4"/>
    <mergeCell ref="I5:K5"/>
    <mergeCell ref="I7:L7"/>
    <mergeCell ref="O7:P7"/>
    <mergeCell ref="Q7:R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3" sqref="A3:T2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88</v>
      </c>
      <c r="C8" s="4"/>
      <c r="D8" s="4">
        <v>2</v>
      </c>
      <c r="E8" s="4">
        <v>47113476</v>
      </c>
      <c r="F8" s="4">
        <v>0</v>
      </c>
      <c r="G8" s="4">
        <v>0</v>
      </c>
      <c r="H8" s="4">
        <v>47113476</v>
      </c>
      <c r="I8" s="15">
        <f>SUM(H8/398511188*100)</f>
        <v>11.822372224089227</v>
      </c>
      <c r="J8" s="4">
        <v>47113476</v>
      </c>
      <c r="K8" s="4">
        <v>0</v>
      </c>
      <c r="L8" s="4">
        <f>+J8+K8</f>
        <v>47113476</v>
      </c>
      <c r="M8" s="15">
        <f>SUM(L8/398511188*100)</f>
        <v>11.822372224089227</v>
      </c>
      <c r="N8" s="4">
        <v>0</v>
      </c>
      <c r="O8" s="15">
        <f>SUM((H8+N8)/398511188*100)</f>
        <v>11.822372224089227</v>
      </c>
      <c r="P8" s="4">
        <v>0</v>
      </c>
      <c r="Q8" s="15">
        <v>0</v>
      </c>
      <c r="R8" s="4">
        <v>47113476</v>
      </c>
      <c r="S8" s="15">
        <f>SUM(R8/H8*100)</f>
        <v>100</v>
      </c>
      <c r="T8" s="4">
        <v>47113476</v>
      </c>
    </row>
    <row r="9" spans="1:20" ht="15">
      <c r="A9" s="4"/>
      <c r="B9" s="4" t="s">
        <v>89</v>
      </c>
      <c r="C9" s="4" t="s">
        <v>90</v>
      </c>
      <c r="D9" s="4">
        <v>1</v>
      </c>
      <c r="E9" s="4">
        <v>20816129</v>
      </c>
      <c r="F9" s="4">
        <v>0</v>
      </c>
      <c r="G9" s="4">
        <v>0</v>
      </c>
      <c r="H9" s="4">
        <v>20816129</v>
      </c>
      <c r="I9" s="15">
        <f>SUM(H9/398511188*100)</f>
        <v>5.223474177593227</v>
      </c>
      <c r="J9" s="4">
        <v>20816129</v>
      </c>
      <c r="K9" s="4">
        <v>0</v>
      </c>
      <c r="L9" s="4">
        <f>+J9+K9</f>
        <v>20816129</v>
      </c>
      <c r="M9" s="15">
        <f>SUM(L9/398511188*100)</f>
        <v>5.223474177593227</v>
      </c>
      <c r="N9" s="4">
        <v>0</v>
      </c>
      <c r="O9" s="15">
        <f>SUM((H9+N9)/398511188*100)</f>
        <v>5.223474177593227</v>
      </c>
      <c r="P9" s="4">
        <v>0</v>
      </c>
      <c r="Q9" s="15">
        <f>SUM(P9/H9*100)</f>
        <v>0</v>
      </c>
      <c r="R9" s="4">
        <v>20816129</v>
      </c>
      <c r="S9" s="15">
        <f>SUM(R9/H9*100)</f>
        <v>100</v>
      </c>
      <c r="T9" s="4">
        <v>20816129</v>
      </c>
    </row>
    <row r="10" spans="1:20" ht="15">
      <c r="A10" s="4"/>
      <c r="B10" s="4" t="s">
        <v>91</v>
      </c>
      <c r="C10" s="4" t="s">
        <v>92</v>
      </c>
      <c r="D10" s="4">
        <v>1</v>
      </c>
      <c r="E10" s="4">
        <v>26297347</v>
      </c>
      <c r="F10" s="4">
        <v>0</v>
      </c>
      <c r="G10" s="4">
        <v>0</v>
      </c>
      <c r="H10" s="4">
        <v>26297347</v>
      </c>
      <c r="I10" s="15">
        <f>SUM(H10/398511188*100)</f>
        <v>6.598898046495999</v>
      </c>
      <c r="J10" s="4">
        <v>26297347</v>
      </c>
      <c r="K10" s="4">
        <v>0</v>
      </c>
      <c r="L10" s="4">
        <f>+J10+K10</f>
        <v>26297347</v>
      </c>
      <c r="M10" s="15">
        <f>SUM(L10/398511188*100)</f>
        <v>6.598898046495999</v>
      </c>
      <c r="N10" s="4">
        <v>0</v>
      </c>
      <c r="O10" s="15">
        <f>SUM((H10+N10)/398511188*100)</f>
        <v>6.598898046495999</v>
      </c>
      <c r="P10" s="4">
        <v>0</v>
      </c>
      <c r="Q10" s="15">
        <f>SUM(P10/H10*100)</f>
        <v>0</v>
      </c>
      <c r="R10" s="4">
        <v>26297347</v>
      </c>
      <c r="S10" s="15">
        <f>SUM(R10/H10*100)</f>
        <v>100</v>
      </c>
      <c r="T10" s="4">
        <v>26297347</v>
      </c>
    </row>
    <row r="11" spans="1:20" ht="15">
      <c r="A11" s="4" t="s">
        <v>93</v>
      </c>
      <c r="B11" s="4" t="s">
        <v>94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>
        <v>0</v>
      </c>
      <c r="S11" s="15">
        <v>0</v>
      </c>
      <c r="T11" s="4">
        <v>0</v>
      </c>
    </row>
    <row r="12" spans="1:20" ht="15">
      <c r="A12" s="4" t="s">
        <v>95</v>
      </c>
      <c r="B12" s="4" t="s">
        <v>96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SUM(H12/398511188*100)</f>
        <v>0</v>
      </c>
      <c r="J12" s="4">
        <v>0</v>
      </c>
      <c r="K12" s="4">
        <v>0</v>
      </c>
      <c r="L12" s="4">
        <f>+J12+K12</f>
        <v>0</v>
      </c>
      <c r="M12" s="15">
        <f>SUM(L12/398511188*100)</f>
        <v>0</v>
      </c>
      <c r="N12" s="4">
        <v>0</v>
      </c>
      <c r="O12" s="15">
        <f>SUM((H12+N12)/398511188*100)</f>
        <v>0</v>
      </c>
      <c r="P12" s="4">
        <v>0</v>
      </c>
      <c r="Q12" s="15">
        <v>0</v>
      </c>
      <c r="R12" s="4">
        <v>0</v>
      </c>
      <c r="S12" s="15">
        <v>0</v>
      </c>
      <c r="T12" s="4">
        <v>0</v>
      </c>
    </row>
    <row r="13" spans="1:20" ht="15">
      <c r="A13" s="4" t="s">
        <v>97</v>
      </c>
      <c r="B13" s="4" t="s">
        <v>98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SUM(H13/398511188*100)</f>
        <v>0</v>
      </c>
      <c r="J13" s="4">
        <v>0</v>
      </c>
      <c r="K13" s="4">
        <v>0</v>
      </c>
      <c r="L13" s="4">
        <f>+J13+K13</f>
        <v>0</v>
      </c>
      <c r="M13" s="15">
        <f>SUM(L13/398511188*100)</f>
        <v>0</v>
      </c>
      <c r="N13" s="4">
        <v>0</v>
      </c>
      <c r="O13" s="15">
        <f>SUM((H13+N13)/398511188*100)</f>
        <v>0</v>
      </c>
      <c r="P13" s="4">
        <v>0</v>
      </c>
      <c r="Q13" s="15">
        <v>0</v>
      </c>
      <c r="R13" s="4">
        <v>0</v>
      </c>
      <c r="S13" s="15">
        <v>0</v>
      </c>
      <c r="T13" s="4">
        <v>0</v>
      </c>
    </row>
    <row r="14" spans="1:20" s="6" customFormat="1" ht="15">
      <c r="A14" s="11"/>
      <c r="B14" s="11" t="s">
        <v>99</v>
      </c>
      <c r="C14" s="11"/>
      <c r="D14" s="11">
        <f>+D8+D11+D12+D13</f>
        <v>2</v>
      </c>
      <c r="E14" s="11">
        <f>+E8+E11+E12+E13</f>
        <v>47113476</v>
      </c>
      <c r="F14" s="11">
        <f>+F8+F11+F12+F13</f>
        <v>0</v>
      </c>
      <c r="G14" s="11">
        <f>+G8+G11+G12+G13</f>
        <v>0</v>
      </c>
      <c r="H14" s="11">
        <f>+H8+H11+H12+H13</f>
        <v>47113476</v>
      </c>
      <c r="I14" s="16">
        <f>+I8+I11+I12+I13</f>
        <v>11.822372224089227</v>
      </c>
      <c r="J14" s="11">
        <f>+J8+J11+J12+J13</f>
        <v>47113476</v>
      </c>
      <c r="K14" s="11">
        <f>+K8+K11+K12+K13</f>
        <v>0</v>
      </c>
      <c r="L14" s="11">
        <f>+L8+L11+L12+L13</f>
        <v>47113476</v>
      </c>
      <c r="M14" s="16">
        <f>+M8+M11+M12+M13</f>
        <v>11.822372224089227</v>
      </c>
      <c r="N14" s="11">
        <f>+N8+N11+N12+N13</f>
        <v>0</v>
      </c>
      <c r="O14" s="16">
        <f>+O8+O11+O12+O13</f>
        <v>11.822372224089227</v>
      </c>
      <c r="P14" s="11">
        <f>+P8+P11+P12+P13</f>
        <v>0</v>
      </c>
      <c r="Q14" s="16">
        <v>0</v>
      </c>
      <c r="R14" s="11">
        <f>+R8+R11+R12+R13</f>
        <v>47113476</v>
      </c>
      <c r="S14" s="16">
        <f>SUM(R14/H14*100)</f>
        <v>100</v>
      </c>
      <c r="T14" s="11">
        <f>+T8+T11+T12+T13</f>
        <v>47113476</v>
      </c>
    </row>
    <row r="15" spans="1:20" ht="15">
      <c r="A15" s="5" t="s">
        <v>100</v>
      </c>
      <c r="B15" s="4" t="s">
        <v>101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>
      <c r="A16" s="4" t="s">
        <v>87</v>
      </c>
      <c r="B16" s="4" t="s">
        <v>102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SUM(H16/398511188*100)</f>
        <v>0</v>
      </c>
      <c r="J16" s="4">
        <v>0</v>
      </c>
      <c r="K16" s="4">
        <v>0</v>
      </c>
      <c r="L16" s="4">
        <f>+J16+K16</f>
        <v>0</v>
      </c>
      <c r="M16" s="15">
        <f>SUM(L16/398511188*100)</f>
        <v>0</v>
      </c>
      <c r="N16" s="4">
        <v>0</v>
      </c>
      <c r="O16" s="15">
        <f>SUM((H16+N16)/398511188*100)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 ht="15">
      <c r="A17" s="4" t="s">
        <v>93</v>
      </c>
      <c r="B17" s="4" t="s">
        <v>103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SUM(H17/398511188*100)</f>
        <v>0</v>
      </c>
      <c r="J17" s="4">
        <v>0</v>
      </c>
      <c r="K17" s="4">
        <v>0</v>
      </c>
      <c r="L17" s="4">
        <f>+J17+K17</f>
        <v>0</v>
      </c>
      <c r="M17" s="15">
        <f>SUM(L17/398511188*100)</f>
        <v>0</v>
      </c>
      <c r="N17" s="4">
        <v>0</v>
      </c>
      <c r="O17" s="15">
        <f>SUM((H17+N17)/398511188*100)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ht="15">
      <c r="A18" s="4" t="s">
        <v>95</v>
      </c>
      <c r="B18" s="4" t="s">
        <v>104</v>
      </c>
      <c r="C18" s="4"/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5">
        <f>SUM(H18/398511188*100)</f>
        <v>0</v>
      </c>
      <c r="J18" s="4">
        <v>0</v>
      </c>
      <c r="K18" s="4">
        <v>0</v>
      </c>
      <c r="L18" s="4">
        <f>+J18+K18</f>
        <v>0</v>
      </c>
      <c r="M18" s="15">
        <f>SUM(L18/398511188*100)</f>
        <v>0</v>
      </c>
      <c r="N18" s="4">
        <v>0</v>
      </c>
      <c r="O18" s="15">
        <f>SUM((H18+N18)/398511188*100)</f>
        <v>0</v>
      </c>
      <c r="P18" s="4">
        <v>0</v>
      </c>
      <c r="Q18" s="15">
        <v>0</v>
      </c>
      <c r="R18" s="4">
        <v>0</v>
      </c>
      <c r="S18" s="15">
        <v>0</v>
      </c>
      <c r="T18" s="4">
        <v>0</v>
      </c>
    </row>
    <row r="19" spans="1:20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>
      <c r="A20" s="4" t="s">
        <v>97</v>
      </c>
      <c r="B20" s="4" t="s">
        <v>105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SUM(H20/398511188*100)</f>
        <v>0</v>
      </c>
      <c r="J20" s="4">
        <v>0</v>
      </c>
      <c r="K20" s="4">
        <v>0</v>
      </c>
      <c r="L20" s="4">
        <f>+J20+K20</f>
        <v>0</v>
      </c>
      <c r="M20" s="15">
        <f>SUM(L20/398511188*100)</f>
        <v>0</v>
      </c>
      <c r="N20" s="4">
        <v>0</v>
      </c>
      <c r="O20" s="15">
        <f>SUM((H20+N20)/398511188*100)</f>
        <v>0</v>
      </c>
      <c r="P20" s="4">
        <v>0</v>
      </c>
      <c r="Q20" s="15">
        <v>0</v>
      </c>
      <c r="R20" s="4">
        <v>0</v>
      </c>
      <c r="S20" s="15">
        <v>0</v>
      </c>
      <c r="T20" s="4">
        <v>0</v>
      </c>
    </row>
    <row r="21" spans="1:2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4" t="s">
        <v>106</v>
      </c>
      <c r="B22" s="4" t="s">
        <v>107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SUM(H22/398511188*100)</f>
        <v>0</v>
      </c>
      <c r="J22" s="4">
        <v>0</v>
      </c>
      <c r="K22" s="4">
        <v>0</v>
      </c>
      <c r="L22" s="4">
        <f>+J22+K22</f>
        <v>0</v>
      </c>
      <c r="M22" s="15">
        <f>SUM(L22/398511188*100)</f>
        <v>0</v>
      </c>
      <c r="N22" s="4">
        <v>0</v>
      </c>
      <c r="O22" s="15">
        <f>SUM((H22+N22)/398511188*100)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6" customFormat="1" ht="15">
      <c r="A24" s="11"/>
      <c r="B24" s="11" t="s">
        <v>108</v>
      </c>
      <c r="C24" s="11"/>
      <c r="D24" s="11">
        <f>+D16+D17+D18+D20+D22</f>
        <v>0</v>
      </c>
      <c r="E24" s="11">
        <f>+E16+E17+E18+E20+E22</f>
        <v>0</v>
      </c>
      <c r="F24" s="11">
        <f>+F16+F17+F18+F20+F22</f>
        <v>0</v>
      </c>
      <c r="G24" s="11">
        <f>+G16+G17+G18+G20+G22</f>
        <v>0</v>
      </c>
      <c r="H24" s="11">
        <f>+H16+H17+H18+H20+H22</f>
        <v>0</v>
      </c>
      <c r="I24" s="16">
        <f>+I16+I17+I18+I20+I22</f>
        <v>0</v>
      </c>
      <c r="J24" s="11">
        <f>+J16+J17+J18+J20+J22</f>
        <v>0</v>
      </c>
      <c r="K24" s="11">
        <f>+K16+K17+K18+K20+K22</f>
        <v>0</v>
      </c>
      <c r="L24" s="11">
        <f>+L16+L17+L18+L20+L22</f>
        <v>0</v>
      </c>
      <c r="M24" s="16">
        <f>+M16+M17+M18+M20+M22</f>
        <v>0</v>
      </c>
      <c r="N24" s="11">
        <f>+N16+N17+N18+N20+N22</f>
        <v>0</v>
      </c>
      <c r="O24" s="16">
        <f>+O16+O17+O18+O20+O22</f>
        <v>0</v>
      </c>
      <c r="P24" s="11">
        <f>+P16+P17+P18+P20+P22</f>
        <v>0</v>
      </c>
      <c r="Q24" s="16">
        <v>0</v>
      </c>
      <c r="R24" s="11">
        <f>+R16+R17+R18+R20+R22</f>
        <v>0</v>
      </c>
      <c r="S24" s="16">
        <f>+S16+S17+S18+S20+S22</f>
        <v>0</v>
      </c>
      <c r="T24" s="11">
        <f>+T16+T17+T18+T20+T22</f>
        <v>0</v>
      </c>
    </row>
    <row r="25" spans="1:20" s="6" customFormat="1" ht="15">
      <c r="A25" s="11"/>
      <c r="B25" s="11" t="s">
        <v>109</v>
      </c>
      <c r="C25" s="11"/>
      <c r="D25" s="11">
        <f>+(D14+D24)</f>
        <v>2</v>
      </c>
      <c r="E25" s="11">
        <f>+(E14+E24)</f>
        <v>47113476</v>
      </c>
      <c r="F25" s="11">
        <f>+(F14+F24)</f>
        <v>0</v>
      </c>
      <c r="G25" s="11">
        <f>+(G14+G24)</f>
        <v>0</v>
      </c>
      <c r="H25" s="11">
        <f>+(H14+H24)</f>
        <v>47113476</v>
      </c>
      <c r="I25" s="16">
        <f>+(I14+I24)</f>
        <v>11.822372224089227</v>
      </c>
      <c r="J25" s="11">
        <f>+(J14+J24)</f>
        <v>47113476</v>
      </c>
      <c r="K25" s="11">
        <f>+(K14+K24)</f>
        <v>0</v>
      </c>
      <c r="L25" s="11">
        <f>+(L14+L24)</f>
        <v>47113476</v>
      </c>
      <c r="M25" s="16">
        <f>+(M14+M24)</f>
        <v>11.822372224089227</v>
      </c>
      <c r="N25" s="11">
        <f>+(N14+N24)</f>
        <v>0</v>
      </c>
      <c r="O25" s="16">
        <f>+(O14+O24)</f>
        <v>11.822372224089227</v>
      </c>
      <c r="P25" s="11">
        <f>+(P14+P24)</f>
        <v>0</v>
      </c>
      <c r="Q25" s="16">
        <v>0</v>
      </c>
      <c r="R25" s="11">
        <f>+(R14+R24)</f>
        <v>47113476</v>
      </c>
      <c r="S25" s="16">
        <f>SUM(R25/H25*100)</f>
        <v>100</v>
      </c>
      <c r="T25" s="11">
        <f>+(T14+T24)</f>
        <v>47113476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3" sqref="A3:T45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110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104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4" t="s">
        <v>87</v>
      </c>
      <c r="B8" s="4" t="s">
        <v>112</v>
      </c>
      <c r="C8" s="4"/>
      <c r="D8" s="4">
        <v>1</v>
      </c>
      <c r="E8" s="4">
        <v>2334565</v>
      </c>
      <c r="F8" s="4">
        <v>0</v>
      </c>
      <c r="G8" s="4">
        <v>0</v>
      </c>
      <c r="H8" s="4">
        <v>2334565</v>
      </c>
      <c r="I8" s="15">
        <f>SUM(H8/398511188*100)</f>
        <v>0.5858216959268908</v>
      </c>
      <c r="J8" s="4">
        <v>2334565</v>
      </c>
      <c r="K8" s="4">
        <v>0</v>
      </c>
      <c r="L8" s="4">
        <f>+J8+K8</f>
        <v>2334565</v>
      </c>
      <c r="M8" s="15">
        <f>SUM(L8/398511188*100)</f>
        <v>0.5858216959268908</v>
      </c>
      <c r="N8" s="4">
        <v>0</v>
      </c>
      <c r="O8" s="15">
        <f>SUM((H8+N8)/398511188*100)</f>
        <v>0.5858216959268908</v>
      </c>
      <c r="P8" s="4">
        <v>0</v>
      </c>
      <c r="Q8" s="15">
        <v>0</v>
      </c>
      <c r="R8" s="4" t="s">
        <v>71</v>
      </c>
      <c r="S8" s="4" t="s">
        <v>71</v>
      </c>
      <c r="T8" s="4">
        <v>2334565</v>
      </c>
    </row>
    <row r="9" spans="1:20" ht="15">
      <c r="A9" s="4" t="s">
        <v>93</v>
      </c>
      <c r="B9" s="4" t="s">
        <v>113</v>
      </c>
      <c r="C9" s="4"/>
      <c r="D9" s="4">
        <v>0</v>
      </c>
      <c r="E9" s="4">
        <v>0</v>
      </c>
      <c r="F9" s="4">
        <v>0</v>
      </c>
      <c r="G9" s="4">
        <v>0</v>
      </c>
      <c r="H9" s="4">
        <v>0</v>
      </c>
      <c r="I9" s="15">
        <f>SUM(H9/398511188*100)</f>
        <v>0</v>
      </c>
      <c r="J9" s="4">
        <v>0</v>
      </c>
      <c r="K9" s="4">
        <v>0</v>
      </c>
      <c r="L9" s="4">
        <f>+J9+K9</f>
        <v>0</v>
      </c>
      <c r="M9" s="15">
        <f>SUM(L9/398511188*100)</f>
        <v>0</v>
      </c>
      <c r="N9" s="4">
        <v>0</v>
      </c>
      <c r="O9" s="15">
        <f>SUM((H9+N9)/398511188*100)</f>
        <v>0</v>
      </c>
      <c r="P9" s="4">
        <v>0</v>
      </c>
      <c r="Q9" s="15">
        <v>0</v>
      </c>
      <c r="R9" s="4" t="s">
        <v>71</v>
      </c>
      <c r="S9" s="4" t="s">
        <v>71</v>
      </c>
      <c r="T9" s="4">
        <v>0</v>
      </c>
    </row>
    <row r="10" spans="1:20" ht="15">
      <c r="A10" s="4" t="s">
        <v>95</v>
      </c>
      <c r="B10" s="4" t="s">
        <v>114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SUM(H10/398511188*100)</f>
        <v>0</v>
      </c>
      <c r="J10" s="4">
        <v>0</v>
      </c>
      <c r="K10" s="4">
        <v>0</v>
      </c>
      <c r="L10" s="4">
        <f>+J10+K10</f>
        <v>0</v>
      </c>
      <c r="M10" s="15">
        <f>SUM(L10/398511188*100)</f>
        <v>0</v>
      </c>
      <c r="N10" s="4">
        <v>0</v>
      </c>
      <c r="O10" s="15">
        <f>SUM((H10+N10)/398511188*100)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 ht="15">
      <c r="A11" s="4" t="s">
        <v>97</v>
      </c>
      <c r="B11" s="4" t="s">
        <v>115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SUM(H11/398511188*100)</f>
        <v>0</v>
      </c>
      <c r="J11" s="4">
        <v>0</v>
      </c>
      <c r="K11" s="4">
        <v>0</v>
      </c>
      <c r="L11" s="4">
        <f>+J11+K11</f>
        <v>0</v>
      </c>
      <c r="M11" s="15">
        <f>SUM(L11/398511188*100)</f>
        <v>0</v>
      </c>
      <c r="N11" s="4">
        <v>0</v>
      </c>
      <c r="O11" s="15">
        <f>SUM((H11+N11)/398511188*100)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 ht="15">
      <c r="A12" s="4" t="s">
        <v>106</v>
      </c>
      <c r="B12" s="4" t="s">
        <v>116</v>
      </c>
      <c r="C12" s="4"/>
      <c r="D12" s="4">
        <v>7</v>
      </c>
      <c r="E12" s="4">
        <v>9663535</v>
      </c>
      <c r="F12" s="4">
        <v>0</v>
      </c>
      <c r="G12" s="4">
        <v>0</v>
      </c>
      <c r="H12" s="4">
        <v>9663535</v>
      </c>
      <c r="I12" s="15">
        <f>SUM(H12/398511188*100)</f>
        <v>2.4249093352932416</v>
      </c>
      <c r="J12" s="4">
        <v>9663535</v>
      </c>
      <c r="K12" s="4">
        <v>0</v>
      </c>
      <c r="L12" s="4">
        <f>+J12+K12</f>
        <v>9663535</v>
      </c>
      <c r="M12" s="15">
        <f>SUM(L12/398511188*100)</f>
        <v>2.4249093352932416</v>
      </c>
      <c r="N12" s="4">
        <v>0</v>
      </c>
      <c r="O12" s="15">
        <f>SUM((H12+N12)/398511188*100)</f>
        <v>2.4249093352932416</v>
      </c>
      <c r="P12" s="4">
        <v>0</v>
      </c>
      <c r="Q12" s="15">
        <v>0</v>
      </c>
      <c r="R12" s="4" t="s">
        <v>71</v>
      </c>
      <c r="S12" s="4" t="s">
        <v>71</v>
      </c>
      <c r="T12" s="4">
        <v>9663535</v>
      </c>
    </row>
    <row r="13" spans="1:20" ht="15">
      <c r="A13" s="4"/>
      <c r="B13" s="4" t="s">
        <v>117</v>
      </c>
      <c r="C13" s="4" t="s">
        <v>118</v>
      </c>
      <c r="D13" s="4">
        <v>1</v>
      </c>
      <c r="E13" s="4">
        <v>4040915</v>
      </c>
      <c r="F13" s="4">
        <v>0</v>
      </c>
      <c r="G13" s="4">
        <v>0</v>
      </c>
      <c r="H13" s="4">
        <v>4040915</v>
      </c>
      <c r="I13" s="15">
        <f>SUM(H13/398511188*100)</f>
        <v>1.0140028992109502</v>
      </c>
      <c r="J13" s="4">
        <v>4040915</v>
      </c>
      <c r="K13" s="4">
        <v>0</v>
      </c>
      <c r="L13" s="4">
        <f>+J13+K13</f>
        <v>4040915</v>
      </c>
      <c r="M13" s="15">
        <f>SUM(L13/398511188*100)</f>
        <v>1.0140028992109502</v>
      </c>
      <c r="N13" s="4">
        <v>0</v>
      </c>
      <c r="O13" s="15">
        <f>SUM((H13+N13)/398511188*100)</f>
        <v>1.0140028992109502</v>
      </c>
      <c r="P13" s="4">
        <v>0</v>
      </c>
      <c r="Q13" s="15">
        <f>SUM(P13/H13*100)</f>
        <v>0</v>
      </c>
      <c r="R13" s="4" t="s">
        <v>71</v>
      </c>
      <c r="S13" s="4" t="s">
        <v>71</v>
      </c>
      <c r="T13" s="4">
        <v>4040915</v>
      </c>
    </row>
    <row r="14" spans="1:20" ht="15">
      <c r="A14" s="4" t="s">
        <v>119</v>
      </c>
      <c r="B14" s="4" t="s">
        <v>96</v>
      </c>
      <c r="C14" s="4"/>
      <c r="D14" s="4">
        <v>6</v>
      </c>
      <c r="E14" s="4">
        <v>233241225</v>
      </c>
      <c r="F14" s="4">
        <v>0</v>
      </c>
      <c r="G14" s="4">
        <v>0</v>
      </c>
      <c r="H14" s="4">
        <v>233241225</v>
      </c>
      <c r="I14" s="15">
        <f>SUM(H14/398511188*100)</f>
        <v>58.52814977932314</v>
      </c>
      <c r="J14" s="4">
        <v>233241225</v>
      </c>
      <c r="K14" s="4">
        <v>0</v>
      </c>
      <c r="L14" s="4">
        <f>+J14+K14</f>
        <v>233241225</v>
      </c>
      <c r="M14" s="15">
        <f>SUM(L14/398511188*100)</f>
        <v>58.52814977932314</v>
      </c>
      <c r="N14" s="4">
        <v>0</v>
      </c>
      <c r="O14" s="15">
        <f>SUM((H14+N14)/398511188*100)</f>
        <v>58.52814977932314</v>
      </c>
      <c r="P14" s="4">
        <v>0</v>
      </c>
      <c r="Q14" s="15">
        <v>0</v>
      </c>
      <c r="R14" s="4" t="s">
        <v>71</v>
      </c>
      <c r="S14" s="4" t="s">
        <v>71</v>
      </c>
      <c r="T14" s="4">
        <v>233241225</v>
      </c>
    </row>
    <row r="15" spans="1:20" ht="15">
      <c r="A15" s="4"/>
      <c r="B15" s="4" t="s">
        <v>120</v>
      </c>
      <c r="C15" s="4" t="s">
        <v>121</v>
      </c>
      <c r="D15" s="4">
        <v>1</v>
      </c>
      <c r="E15" s="4">
        <v>54539765</v>
      </c>
      <c r="F15" s="4">
        <v>0</v>
      </c>
      <c r="G15" s="4">
        <v>0</v>
      </c>
      <c r="H15" s="4">
        <v>54539765</v>
      </c>
      <c r="I15" s="15">
        <f>SUM(H15/398511188*100)</f>
        <v>13.685880507826544</v>
      </c>
      <c r="J15" s="4">
        <v>54539765</v>
      </c>
      <c r="K15" s="4">
        <v>0</v>
      </c>
      <c r="L15" s="4">
        <f>+J15+K15</f>
        <v>54539765</v>
      </c>
      <c r="M15" s="15">
        <f>SUM(L15/398511188*100)</f>
        <v>13.685880507826544</v>
      </c>
      <c r="N15" s="4">
        <v>0</v>
      </c>
      <c r="O15" s="15">
        <f>SUM((H15+N15)/398511188*100)</f>
        <v>13.685880507826544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54539765</v>
      </c>
    </row>
    <row r="16" spans="1:20" ht="15">
      <c r="A16" s="4"/>
      <c r="B16" s="4" t="s">
        <v>122</v>
      </c>
      <c r="C16" s="4" t="s">
        <v>123</v>
      </c>
      <c r="D16" s="4">
        <v>1</v>
      </c>
      <c r="E16" s="4">
        <v>44201346</v>
      </c>
      <c r="F16" s="4">
        <v>0</v>
      </c>
      <c r="G16" s="4">
        <v>0</v>
      </c>
      <c r="H16" s="4">
        <v>44201346</v>
      </c>
      <c r="I16" s="15">
        <f>SUM(H16/398511188*100)</f>
        <v>11.091619841799774</v>
      </c>
      <c r="J16" s="4">
        <v>44201346</v>
      </c>
      <c r="K16" s="4">
        <v>0</v>
      </c>
      <c r="L16" s="4">
        <f>+J16+K16</f>
        <v>44201346</v>
      </c>
      <c r="M16" s="15">
        <f>SUM(L16/398511188*100)</f>
        <v>11.091619841799774</v>
      </c>
      <c r="N16" s="4">
        <v>0</v>
      </c>
      <c r="O16" s="15">
        <f>SUM((H16+N16)/398511188*100)</f>
        <v>11.091619841799774</v>
      </c>
      <c r="P16" s="4">
        <v>0</v>
      </c>
      <c r="Q16" s="15">
        <f>SUM(P16/H16*100)</f>
        <v>0</v>
      </c>
      <c r="R16" s="4" t="s">
        <v>71</v>
      </c>
      <c r="S16" s="4" t="s">
        <v>71</v>
      </c>
      <c r="T16" s="4">
        <v>44201346</v>
      </c>
    </row>
    <row r="17" spans="1:20" ht="15">
      <c r="A17" s="4"/>
      <c r="B17" s="4" t="s">
        <v>124</v>
      </c>
      <c r="C17" s="4" t="s">
        <v>125</v>
      </c>
      <c r="D17" s="4">
        <v>1</v>
      </c>
      <c r="E17" s="4">
        <v>116949462</v>
      </c>
      <c r="F17" s="4">
        <v>0</v>
      </c>
      <c r="G17" s="4">
        <v>0</v>
      </c>
      <c r="H17" s="4">
        <v>116949462</v>
      </c>
      <c r="I17" s="15">
        <f>SUM(H17/398511188*100)</f>
        <v>29.346594404772397</v>
      </c>
      <c r="J17" s="4">
        <v>116949462</v>
      </c>
      <c r="K17" s="4">
        <v>0</v>
      </c>
      <c r="L17" s="4">
        <f>+J17+K17</f>
        <v>116949462</v>
      </c>
      <c r="M17" s="15">
        <f>SUM(L17/398511188*100)</f>
        <v>29.346594404772397</v>
      </c>
      <c r="N17" s="4">
        <v>0</v>
      </c>
      <c r="O17" s="15">
        <f>SUM((H17+N17)/398511188*100)</f>
        <v>29.346594404772397</v>
      </c>
      <c r="P17" s="4">
        <v>0</v>
      </c>
      <c r="Q17" s="15">
        <f>SUM(P17/H17*100)</f>
        <v>0</v>
      </c>
      <c r="R17" s="4" t="s">
        <v>71</v>
      </c>
      <c r="S17" s="4" t="s">
        <v>71</v>
      </c>
      <c r="T17" s="4">
        <v>116949462</v>
      </c>
    </row>
    <row r="18" spans="1:20" ht="15">
      <c r="A18" s="4"/>
      <c r="B18" s="4" t="s">
        <v>126</v>
      </c>
      <c r="C18" s="4" t="s">
        <v>127</v>
      </c>
      <c r="D18" s="4">
        <v>1</v>
      </c>
      <c r="E18" s="4">
        <v>17460837</v>
      </c>
      <c r="F18" s="4">
        <v>0</v>
      </c>
      <c r="G18" s="4">
        <v>0</v>
      </c>
      <c r="H18" s="4">
        <v>17460837</v>
      </c>
      <c r="I18" s="15">
        <f>SUM(H18/398511188*100)</f>
        <v>4.381517389168005</v>
      </c>
      <c r="J18" s="4">
        <v>17460837</v>
      </c>
      <c r="K18" s="4">
        <v>0</v>
      </c>
      <c r="L18" s="4">
        <f>+J18+K18</f>
        <v>17460837</v>
      </c>
      <c r="M18" s="15">
        <f>SUM(L18/398511188*100)</f>
        <v>4.381517389168005</v>
      </c>
      <c r="N18" s="4">
        <v>0</v>
      </c>
      <c r="O18" s="15">
        <f>SUM((H18+N18)/398511188*100)</f>
        <v>4.381517389168005</v>
      </c>
      <c r="P18" s="4">
        <v>0</v>
      </c>
      <c r="Q18" s="15">
        <f>SUM(P18/H18*100)</f>
        <v>0</v>
      </c>
      <c r="R18" s="4" t="s">
        <v>71</v>
      </c>
      <c r="S18" s="4" t="s">
        <v>71</v>
      </c>
      <c r="T18" s="4">
        <v>17460837</v>
      </c>
    </row>
    <row r="19" spans="1:20" ht="15">
      <c r="A19" s="4" t="s">
        <v>128</v>
      </c>
      <c r="B19" s="4" t="s">
        <v>129</v>
      </c>
      <c r="C19" s="4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5">
        <f>SUM(H19/398511188*100)</f>
        <v>0</v>
      </c>
      <c r="J19" s="4">
        <v>0</v>
      </c>
      <c r="K19" s="4">
        <v>0</v>
      </c>
      <c r="L19" s="4">
        <f>+J19+K19</f>
        <v>0</v>
      </c>
      <c r="M19" s="15">
        <f>SUM(L19/398511188*100)</f>
        <v>0</v>
      </c>
      <c r="N19" s="4">
        <v>0</v>
      </c>
      <c r="O19" s="15">
        <f>SUM((H19+N19)/398511188*100)</f>
        <v>0</v>
      </c>
      <c r="P19" s="4">
        <v>0</v>
      </c>
      <c r="Q19" s="15">
        <v>0</v>
      </c>
      <c r="R19" s="4" t="s">
        <v>71</v>
      </c>
      <c r="S19" s="4" t="s">
        <v>71</v>
      </c>
      <c r="T19" s="4">
        <v>0</v>
      </c>
    </row>
    <row r="20" spans="1:20" ht="15">
      <c r="A20" s="4" t="s">
        <v>130</v>
      </c>
      <c r="B20" s="4" t="s">
        <v>131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SUM(H20/398511188*100)</f>
        <v>0</v>
      </c>
      <c r="J20" s="4">
        <v>0</v>
      </c>
      <c r="K20" s="4">
        <v>0</v>
      </c>
      <c r="L20" s="4">
        <f>+J20+K20</f>
        <v>0</v>
      </c>
      <c r="M20" s="15">
        <f>SUM(L20/398511188*100)</f>
        <v>0</v>
      </c>
      <c r="N20" s="4">
        <v>0</v>
      </c>
      <c r="O20" s="15">
        <f>SUM((H20+N20)/398511188*100)</f>
        <v>0</v>
      </c>
      <c r="P20" s="4">
        <v>0</v>
      </c>
      <c r="Q20" s="15">
        <v>0</v>
      </c>
      <c r="R20" s="4" t="s">
        <v>71</v>
      </c>
      <c r="S20" s="4" t="s">
        <v>71</v>
      </c>
      <c r="T20" s="4">
        <v>0</v>
      </c>
    </row>
    <row r="21" spans="1:20" ht="15">
      <c r="A21" s="4" t="s">
        <v>132</v>
      </c>
      <c r="B21" s="4" t="s">
        <v>98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4"/>
      <c r="B22" s="4" t="s">
        <v>133</v>
      </c>
      <c r="C22" s="4"/>
      <c r="D22" s="4">
        <v>1</v>
      </c>
      <c r="E22" s="4">
        <v>7126722</v>
      </c>
      <c r="F22" s="4">
        <v>0</v>
      </c>
      <c r="G22" s="4">
        <v>0</v>
      </c>
      <c r="H22" s="4">
        <v>7126722</v>
      </c>
      <c r="I22" s="15">
        <f>SUM(H22/398511188*100)</f>
        <v>1.7883367430075765</v>
      </c>
      <c r="J22" s="4">
        <v>7126722</v>
      </c>
      <c r="K22" s="4">
        <v>0</v>
      </c>
      <c r="L22" s="4">
        <f>+J22+K22</f>
        <v>7126722</v>
      </c>
      <c r="M22" s="15">
        <f>SUM(L22/398511188*100)</f>
        <v>1.7883367430075765</v>
      </c>
      <c r="N22" s="4">
        <v>0</v>
      </c>
      <c r="O22" s="15">
        <f>SUM((H22+N22)/398511188*100)</f>
        <v>1.7883367430075765</v>
      </c>
      <c r="P22" s="4">
        <v>0</v>
      </c>
      <c r="Q22" s="15">
        <v>0</v>
      </c>
      <c r="R22" s="4" t="s">
        <v>71</v>
      </c>
      <c r="S22" s="4" t="s">
        <v>71</v>
      </c>
      <c r="T22" s="4">
        <v>7126722</v>
      </c>
    </row>
    <row r="23" spans="1:20" ht="15">
      <c r="A23" s="4"/>
      <c r="B23" s="4" t="s">
        <v>134</v>
      </c>
      <c r="C23" s="4" t="s">
        <v>135</v>
      </c>
      <c r="D23" s="4">
        <v>1</v>
      </c>
      <c r="E23" s="4">
        <v>7126722</v>
      </c>
      <c r="F23" s="4">
        <v>0</v>
      </c>
      <c r="G23" s="4">
        <v>0</v>
      </c>
      <c r="H23" s="4">
        <v>7126722</v>
      </c>
      <c r="I23" s="15">
        <f>SUM(H23/398511188*100)</f>
        <v>1.7883367430075765</v>
      </c>
      <c r="J23" s="4">
        <v>7126722</v>
      </c>
      <c r="K23" s="4">
        <v>0</v>
      </c>
      <c r="L23" s="4">
        <f>+J23+K23</f>
        <v>7126722</v>
      </c>
      <c r="M23" s="15">
        <f>SUM(L23/398511188*100)</f>
        <v>1.7883367430075765</v>
      </c>
      <c r="N23" s="4">
        <v>0</v>
      </c>
      <c r="O23" s="15">
        <f>SUM((H23+N23)/398511188*100)</f>
        <v>1.7883367430075765</v>
      </c>
      <c r="P23" s="4">
        <v>0</v>
      </c>
      <c r="Q23" s="15">
        <f>SUM(P23/H23*100)</f>
        <v>0</v>
      </c>
      <c r="R23" s="4" t="s">
        <v>71</v>
      </c>
      <c r="S23" s="4" t="s">
        <v>71</v>
      </c>
      <c r="T23" s="4">
        <v>7126722</v>
      </c>
    </row>
    <row r="24" spans="1:20" s="6" customFormat="1" ht="15">
      <c r="A24" s="11"/>
      <c r="B24" s="11" t="s">
        <v>136</v>
      </c>
      <c r="C24" s="11"/>
      <c r="D24" s="11">
        <f>+D8+D9+D10+D11+D12+D14+D19+D20+D22</f>
        <v>15</v>
      </c>
      <c r="E24" s="11">
        <f>+E8+E9+E10+E11+E12+E14+E19+E20+E22</f>
        <v>252366047</v>
      </c>
      <c r="F24" s="11">
        <f>+F8+F9+F10+F11+F12+F14+F19+F20+F22</f>
        <v>0</v>
      </c>
      <c r="G24" s="11">
        <f>+G8+G9+G10+G11+G12+G14+G19+G20+G22</f>
        <v>0</v>
      </c>
      <c r="H24" s="11">
        <f>+H8+H9+H10+H11+H12+H14+H19+H20+H22</f>
        <v>252366047</v>
      </c>
      <c r="I24" s="16">
        <f>+I8+I9+I10+I11+I12+I14+I19+I20+I22</f>
        <v>63.327217553550845</v>
      </c>
      <c r="J24" s="11">
        <f>+J8+J9+J10+J11+J12+J14+J19+J20+J22</f>
        <v>252366047</v>
      </c>
      <c r="K24" s="11">
        <f>+K8+K9+K10+K11+K12+K14+K19+K20+K22</f>
        <v>0</v>
      </c>
      <c r="L24" s="11">
        <f>+L8+L9+L10+L11+L12+L14+L19+L20+L22</f>
        <v>252366047</v>
      </c>
      <c r="M24" s="16">
        <f>+M8+M9+M10+M11+M12+M14+M19+M20+M22</f>
        <v>63.327217553550845</v>
      </c>
      <c r="N24" s="11">
        <f>+N8+N9+N10+N11+N12+N14+N19+N20+N22</f>
        <v>0</v>
      </c>
      <c r="O24" s="16">
        <f>+O8+O9+O10+O11+O12+O14+O19+O20+O22</f>
        <v>63.327217553550845</v>
      </c>
      <c r="P24" s="11">
        <f>+P8+P9+P10+P11+P12+P14+P19+P20+P22</f>
        <v>0</v>
      </c>
      <c r="Q24" s="16">
        <v>0</v>
      </c>
      <c r="R24" s="11" t="s">
        <v>71</v>
      </c>
      <c r="S24" s="11" t="s">
        <v>71</v>
      </c>
      <c r="T24" s="11">
        <f>+T8+T9+T10+T11+T12+T14+T19+T20+T22</f>
        <v>252366047</v>
      </c>
    </row>
    <row r="25" spans="1:20" ht="15">
      <c r="A25" s="5" t="s">
        <v>100</v>
      </c>
      <c r="B25" s="4" t="s">
        <v>137</v>
      </c>
      <c r="C25" s="4"/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5">
        <f>SUM(H25/398511188*100)</f>
        <v>0</v>
      </c>
      <c r="J25" s="4">
        <v>0</v>
      </c>
      <c r="K25" s="4">
        <v>0</v>
      </c>
      <c r="L25" s="4">
        <f>+J25+K25</f>
        <v>0</v>
      </c>
      <c r="M25" s="15">
        <f>SUM(L25/398511188*100)</f>
        <v>0</v>
      </c>
      <c r="N25" s="4">
        <v>0</v>
      </c>
      <c r="O25" s="15">
        <f>SUM((H25+N25)/398511188*100)</f>
        <v>0</v>
      </c>
      <c r="P25" s="4">
        <v>0</v>
      </c>
      <c r="Q25" s="15">
        <v>0</v>
      </c>
      <c r="R25" s="4" t="s">
        <v>71</v>
      </c>
      <c r="S25" s="4" t="s">
        <v>71</v>
      </c>
      <c r="T25" s="4">
        <v>0</v>
      </c>
    </row>
    <row r="26" spans="1:20" s="6" customFormat="1" ht="15">
      <c r="A26" s="11"/>
      <c r="B26" s="11" t="s">
        <v>138</v>
      </c>
      <c r="C26" s="11"/>
      <c r="D26" s="11">
        <f>+D25</f>
        <v>0</v>
      </c>
      <c r="E26" s="11">
        <f>+E25</f>
        <v>0</v>
      </c>
      <c r="F26" s="11">
        <f>+F25</f>
        <v>0</v>
      </c>
      <c r="G26" s="11">
        <f>+G25</f>
        <v>0</v>
      </c>
      <c r="H26" s="11">
        <f>+H25</f>
        <v>0</v>
      </c>
      <c r="I26" s="16">
        <f>+I25</f>
        <v>0</v>
      </c>
      <c r="J26" s="11">
        <f>+J25</f>
        <v>0</v>
      </c>
      <c r="K26" s="11">
        <f>+K25</f>
        <v>0</v>
      </c>
      <c r="L26" s="11">
        <f>+L25</f>
        <v>0</v>
      </c>
      <c r="M26" s="16">
        <f>+M25</f>
        <v>0</v>
      </c>
      <c r="N26" s="11">
        <f>+N25</f>
        <v>0</v>
      </c>
      <c r="O26" s="16">
        <f>+O25</f>
        <v>0</v>
      </c>
      <c r="P26" s="11">
        <f>+P25</f>
        <v>0</v>
      </c>
      <c r="Q26" s="16">
        <v>0</v>
      </c>
      <c r="R26" s="11" t="str">
        <f>+R25</f>
        <v>NA</v>
      </c>
      <c r="S26" s="11" t="str">
        <f>+S25</f>
        <v>NA</v>
      </c>
      <c r="T26" s="11">
        <f>+T25</f>
        <v>0</v>
      </c>
    </row>
    <row r="27" spans="1:20" ht="15">
      <c r="A27" s="5" t="s">
        <v>139</v>
      </c>
      <c r="B27" s="4" t="s">
        <v>140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5" t="s">
        <v>87</v>
      </c>
      <c r="B28" s="4" t="s">
        <v>141</v>
      </c>
      <c r="C28" s="4"/>
      <c r="D28" s="4">
        <v>16659</v>
      </c>
      <c r="E28" s="4">
        <v>29287523</v>
      </c>
      <c r="F28" s="4">
        <v>0</v>
      </c>
      <c r="G28" s="4">
        <v>0</v>
      </c>
      <c r="H28" s="4">
        <v>29287523</v>
      </c>
      <c r="I28" s="15">
        <f>SUM(H28/398511188*100)</f>
        <v>7.3492348224863395</v>
      </c>
      <c r="J28" s="4">
        <v>29287523</v>
      </c>
      <c r="K28" s="4">
        <v>0</v>
      </c>
      <c r="L28" s="4">
        <f>+J28+K28</f>
        <v>29287523</v>
      </c>
      <c r="M28" s="15">
        <f>SUM(L28/398511188*100)</f>
        <v>7.3492348224863395</v>
      </c>
      <c r="N28" s="4">
        <v>0</v>
      </c>
      <c r="O28" s="15">
        <f>SUM((H28+N28)/398511188*100)</f>
        <v>7.3492348224863395</v>
      </c>
      <c r="P28" s="4"/>
      <c r="Q28" s="15">
        <v>0</v>
      </c>
      <c r="R28" s="4" t="s">
        <v>71</v>
      </c>
      <c r="S28" s="4" t="s">
        <v>71</v>
      </c>
      <c r="T28" s="4">
        <v>29085867</v>
      </c>
    </row>
    <row r="29" spans="1:20" ht="15">
      <c r="A29" s="4"/>
      <c r="B29" s="4" t="s">
        <v>142</v>
      </c>
      <c r="C29" s="4"/>
      <c r="D29" s="4">
        <v>91</v>
      </c>
      <c r="E29" s="4">
        <v>39345188</v>
      </c>
      <c r="F29" s="4">
        <v>0</v>
      </c>
      <c r="G29" s="4">
        <v>0</v>
      </c>
      <c r="H29" s="4">
        <v>39345188</v>
      </c>
      <c r="I29" s="15">
        <f>SUM(H29/398511188*100)</f>
        <v>9.873044768820895</v>
      </c>
      <c r="J29" s="4">
        <v>39345188</v>
      </c>
      <c r="K29" s="4">
        <v>0</v>
      </c>
      <c r="L29" s="4">
        <f>+J29+K29</f>
        <v>39345188</v>
      </c>
      <c r="M29" s="15">
        <f>SUM(L29/398511188*100)</f>
        <v>9.873044768820895</v>
      </c>
      <c r="N29" s="4">
        <v>0</v>
      </c>
      <c r="O29" s="15">
        <f>SUM((H29+N29)/398511188*100)</f>
        <v>9.873044768820895</v>
      </c>
      <c r="P29" s="4"/>
      <c r="Q29" s="15">
        <v>0</v>
      </c>
      <c r="R29" s="4" t="s">
        <v>71</v>
      </c>
      <c r="S29" s="4" t="s">
        <v>71</v>
      </c>
      <c r="T29" s="4">
        <v>37483188</v>
      </c>
    </row>
    <row r="30" spans="1:20" ht="15">
      <c r="A30" s="4"/>
      <c r="B30" s="4" t="s">
        <v>143</v>
      </c>
      <c r="C30" s="4" t="s">
        <v>144</v>
      </c>
      <c r="D30" s="4">
        <v>1</v>
      </c>
      <c r="E30" s="4">
        <v>4856990</v>
      </c>
      <c r="F30" s="4">
        <v>0</v>
      </c>
      <c r="G30" s="4">
        <v>0</v>
      </c>
      <c r="H30" s="4">
        <v>4856990</v>
      </c>
      <c r="I30" s="15">
        <f>SUM(H30/398511188*100)</f>
        <v>1.2187838500534143</v>
      </c>
      <c r="J30" s="4">
        <v>4856990</v>
      </c>
      <c r="K30" s="4">
        <v>0</v>
      </c>
      <c r="L30" s="4">
        <f>+J30+K30</f>
        <v>4856990</v>
      </c>
      <c r="M30" s="15">
        <f>SUM(L30/398511188*100)</f>
        <v>1.2187838500534143</v>
      </c>
      <c r="N30" s="4">
        <v>0</v>
      </c>
      <c r="O30" s="15">
        <f>SUM((H30+N30)/398511188*100)</f>
        <v>1.2187838500534143</v>
      </c>
      <c r="P30" s="4">
        <v>0</v>
      </c>
      <c r="Q30" s="15">
        <f>SUM(P30/H30*100)</f>
        <v>0</v>
      </c>
      <c r="R30" s="4" t="s">
        <v>71</v>
      </c>
      <c r="S30" s="4" t="s">
        <v>71</v>
      </c>
      <c r="T30" s="4">
        <v>4856990</v>
      </c>
    </row>
    <row r="31" spans="1:20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>
      <c r="A32" s="4" t="s">
        <v>93</v>
      </c>
      <c r="B32" s="4" t="s">
        <v>145</v>
      </c>
      <c r="C32" s="4"/>
      <c r="D32" s="4">
        <v>1</v>
      </c>
      <c r="E32" s="4">
        <v>500</v>
      </c>
      <c r="F32" s="4">
        <v>0</v>
      </c>
      <c r="G32" s="4">
        <v>0</v>
      </c>
      <c r="H32" s="4">
        <v>500</v>
      </c>
      <c r="I32" s="15">
        <f>SUM(H32/398511188*100)</f>
        <v>0.00012546699190789091</v>
      </c>
      <c r="J32" s="4">
        <v>500</v>
      </c>
      <c r="K32" s="4">
        <v>0</v>
      </c>
      <c r="L32" s="4">
        <f>+J32+K32</f>
        <v>500</v>
      </c>
      <c r="M32" s="15">
        <f>SUM(L32/398511188*100)</f>
        <v>0.00012546699190789091</v>
      </c>
      <c r="N32" s="4">
        <v>0</v>
      </c>
      <c r="O32" s="15">
        <f>SUM((H32+N32)/398511188*100)</f>
        <v>0.00012546699190789091</v>
      </c>
      <c r="P32" s="4">
        <v>0</v>
      </c>
      <c r="Q32" s="15">
        <v>0</v>
      </c>
      <c r="R32" s="4" t="s">
        <v>71</v>
      </c>
      <c r="S32" s="4" t="s">
        <v>71</v>
      </c>
      <c r="T32" s="4">
        <v>500</v>
      </c>
    </row>
    <row r="33" spans="1:20" ht="15">
      <c r="A33" s="4" t="s">
        <v>95</v>
      </c>
      <c r="B33" s="4" t="s">
        <v>146</v>
      </c>
      <c r="C33" s="4"/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5">
        <f>SUM(H33/398511188*100)</f>
        <v>0</v>
      </c>
      <c r="J33" s="4">
        <v>0</v>
      </c>
      <c r="K33" s="4">
        <v>0</v>
      </c>
      <c r="L33" s="4">
        <f>+J33+K33</f>
        <v>0</v>
      </c>
      <c r="M33" s="15">
        <f>SUM(L33/398511188*100)</f>
        <v>0</v>
      </c>
      <c r="N33" s="4">
        <v>0</v>
      </c>
      <c r="O33" s="15">
        <f>SUM((H33+N33)/398511188*100)</f>
        <v>0</v>
      </c>
      <c r="P33" s="4">
        <v>0</v>
      </c>
      <c r="Q33" s="15">
        <v>0</v>
      </c>
      <c r="R33" s="4" t="s">
        <v>71</v>
      </c>
      <c r="S33" s="4" t="s">
        <v>71</v>
      </c>
      <c r="T33" s="4">
        <v>0</v>
      </c>
    </row>
    <row r="34" spans="1:20" ht="15">
      <c r="A34" s="4" t="s">
        <v>97</v>
      </c>
      <c r="B34" s="4" t="s">
        <v>147</v>
      </c>
      <c r="C34" s="4"/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5">
        <f>SUM(H34/398511188*100)</f>
        <v>0</v>
      </c>
      <c r="J34" s="4">
        <v>0</v>
      </c>
      <c r="K34" s="4">
        <v>0</v>
      </c>
      <c r="L34" s="4">
        <f>+J34+K34</f>
        <v>0</v>
      </c>
      <c r="M34" s="15">
        <f>SUM(L34/398511188*100)</f>
        <v>0</v>
      </c>
      <c r="N34" s="4">
        <v>0</v>
      </c>
      <c r="O34" s="15">
        <f>SUM((H34+N34)/398511188*100)</f>
        <v>0</v>
      </c>
      <c r="P34" s="4">
        <v>0</v>
      </c>
      <c r="Q34" s="15">
        <v>0</v>
      </c>
      <c r="R34" s="4" t="s">
        <v>71</v>
      </c>
      <c r="S34" s="4" t="s">
        <v>71</v>
      </c>
      <c r="T34" s="4">
        <v>0</v>
      </c>
    </row>
    <row r="35" spans="1:20" ht="15">
      <c r="A35" s="4" t="s">
        <v>106</v>
      </c>
      <c r="B35" s="4" t="s">
        <v>98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">
      <c r="A36" s="4"/>
      <c r="B36" s="4" t="s">
        <v>148</v>
      </c>
      <c r="C36" s="4"/>
      <c r="D36" s="4">
        <v>2</v>
      </c>
      <c r="E36" s="4">
        <v>861290</v>
      </c>
      <c r="F36" s="4">
        <v>0</v>
      </c>
      <c r="G36" s="4">
        <v>0</v>
      </c>
      <c r="H36" s="4">
        <v>861290</v>
      </c>
      <c r="I36" s="15">
        <f>SUM(H36/398511188*100)</f>
        <v>0.21612693092069474</v>
      </c>
      <c r="J36" s="4">
        <v>861290</v>
      </c>
      <c r="K36" s="4">
        <v>0</v>
      </c>
      <c r="L36" s="4">
        <f>+J36+K36</f>
        <v>861290</v>
      </c>
      <c r="M36" s="15">
        <f>SUM(L36/398511188*100)</f>
        <v>0.21612693092069474</v>
      </c>
      <c r="N36" s="4">
        <v>0</v>
      </c>
      <c r="O36" s="15">
        <f>SUM((H36+N36)/398511188*100)</f>
        <v>0.21612693092069474</v>
      </c>
      <c r="P36" s="4">
        <v>0</v>
      </c>
      <c r="Q36" s="15">
        <v>0</v>
      </c>
      <c r="R36" s="4" t="s">
        <v>71</v>
      </c>
      <c r="S36" s="4" t="s">
        <v>71</v>
      </c>
      <c r="T36" s="4">
        <v>861290</v>
      </c>
    </row>
    <row r="37" spans="1:20" ht="15">
      <c r="A37" s="4"/>
      <c r="B37" s="4" t="s">
        <v>149</v>
      </c>
      <c r="C37" s="4"/>
      <c r="D37" s="4">
        <v>126</v>
      </c>
      <c r="E37" s="4">
        <v>1257314</v>
      </c>
      <c r="F37" s="4">
        <v>0</v>
      </c>
      <c r="G37" s="4">
        <v>0</v>
      </c>
      <c r="H37" s="4">
        <v>1257314</v>
      </c>
      <c r="I37" s="15">
        <f>SUM(H37/398511188*100)</f>
        <v>0.315502810927356</v>
      </c>
      <c r="J37" s="4">
        <v>1257314</v>
      </c>
      <c r="K37" s="4">
        <v>0</v>
      </c>
      <c r="L37" s="4">
        <f>+J37+K37</f>
        <v>1257314</v>
      </c>
      <c r="M37" s="15">
        <f>SUM(L37/398511188*100)</f>
        <v>0.315502810927356</v>
      </c>
      <c r="N37" s="4">
        <v>0</v>
      </c>
      <c r="O37" s="15">
        <f>SUM((H37+N37)/398511188*100)</f>
        <v>0.315502810927356</v>
      </c>
      <c r="P37" s="4">
        <v>0</v>
      </c>
      <c r="Q37" s="15">
        <v>0</v>
      </c>
      <c r="R37" s="4" t="s">
        <v>71</v>
      </c>
      <c r="S37" s="4" t="s">
        <v>71</v>
      </c>
      <c r="T37" s="4">
        <v>1257314</v>
      </c>
    </row>
    <row r="38" spans="1:20" ht="15">
      <c r="A38" s="4"/>
      <c r="B38" s="4" t="s">
        <v>150</v>
      </c>
      <c r="C38" s="4"/>
      <c r="D38" s="4">
        <v>18</v>
      </c>
      <c r="E38" s="4">
        <v>33215</v>
      </c>
      <c r="F38" s="4">
        <v>0</v>
      </c>
      <c r="G38" s="4">
        <v>0</v>
      </c>
      <c r="H38" s="4">
        <v>33215</v>
      </c>
      <c r="I38" s="15">
        <f>SUM(H38/398511188*100)</f>
        <v>0.008334772272441195</v>
      </c>
      <c r="J38" s="4">
        <v>33215</v>
      </c>
      <c r="K38" s="4">
        <v>0</v>
      </c>
      <c r="L38" s="4">
        <f>+J38+K38</f>
        <v>33215</v>
      </c>
      <c r="M38" s="15">
        <f>SUM(L38/398511188*100)</f>
        <v>0.008334772272441195</v>
      </c>
      <c r="N38" s="4">
        <v>0</v>
      </c>
      <c r="O38" s="15">
        <f>SUM((H38+N38)/398511188*100)</f>
        <v>0.008334772272441195</v>
      </c>
      <c r="P38" s="4">
        <v>0</v>
      </c>
      <c r="Q38" s="15">
        <v>0</v>
      </c>
      <c r="R38" s="4" t="s">
        <v>71</v>
      </c>
      <c r="S38" s="4" t="s">
        <v>71</v>
      </c>
      <c r="T38" s="4">
        <v>33215</v>
      </c>
    </row>
    <row r="39" spans="1:20" ht="15">
      <c r="A39" s="4"/>
      <c r="B39" s="4" t="s">
        <v>151</v>
      </c>
      <c r="C39" s="4"/>
      <c r="D39" s="4">
        <v>63</v>
      </c>
      <c r="E39" s="4">
        <v>715022</v>
      </c>
      <c r="F39" s="4">
        <v>0</v>
      </c>
      <c r="G39" s="4">
        <v>0</v>
      </c>
      <c r="H39" s="4">
        <v>715022</v>
      </c>
      <c r="I39" s="15">
        <f>SUM(H39/398511188*100)</f>
        <v>0.17942331897592798</v>
      </c>
      <c r="J39" s="4">
        <v>715022</v>
      </c>
      <c r="K39" s="4">
        <v>0</v>
      </c>
      <c r="L39" s="4">
        <f>+J39+K39</f>
        <v>715022</v>
      </c>
      <c r="M39" s="15">
        <f>SUM(L39/398511188*100)</f>
        <v>0.17942331897592798</v>
      </c>
      <c r="N39" s="4">
        <v>0</v>
      </c>
      <c r="O39" s="15">
        <f>SUM((H39+N39)/398511188*100)</f>
        <v>0.17942331897592798</v>
      </c>
      <c r="P39" s="4">
        <v>0</v>
      </c>
      <c r="Q39" s="15">
        <v>0</v>
      </c>
      <c r="R39" s="4" t="s">
        <v>71</v>
      </c>
      <c r="S39" s="4" t="s">
        <v>71</v>
      </c>
      <c r="T39" s="4">
        <v>715022</v>
      </c>
    </row>
    <row r="40" spans="1:20" ht="15">
      <c r="A40" s="4"/>
      <c r="B40" s="4" t="s">
        <v>152</v>
      </c>
      <c r="C40" s="4"/>
      <c r="D40" s="4">
        <v>221</v>
      </c>
      <c r="E40" s="4">
        <v>27524903</v>
      </c>
      <c r="F40" s="4">
        <v>0</v>
      </c>
      <c r="G40" s="4">
        <v>0</v>
      </c>
      <c r="H40" s="4">
        <v>27524903</v>
      </c>
      <c r="I40" s="15">
        <f>SUM(H40/398511188*100)</f>
        <v>6.906933563932966</v>
      </c>
      <c r="J40" s="4">
        <v>27524903</v>
      </c>
      <c r="K40" s="4">
        <v>0</v>
      </c>
      <c r="L40" s="4">
        <f>+J40+K40</f>
        <v>27524903</v>
      </c>
      <c r="M40" s="15">
        <f>SUM(L40/398511188*100)</f>
        <v>6.906933563932966</v>
      </c>
      <c r="N40" s="4">
        <v>0</v>
      </c>
      <c r="O40" s="15">
        <f>SUM((H40+N40)/398511188*100)</f>
        <v>6.906933563932966</v>
      </c>
      <c r="P40" s="4">
        <v>0</v>
      </c>
      <c r="Q40" s="15">
        <v>0</v>
      </c>
      <c r="R40" s="4" t="s">
        <v>71</v>
      </c>
      <c r="S40" s="4" t="s">
        <v>71</v>
      </c>
      <c r="T40" s="4">
        <v>27487403</v>
      </c>
    </row>
    <row r="41" spans="1:20" ht="15">
      <c r="A41" s="4"/>
      <c r="B41" s="4" t="s">
        <v>153</v>
      </c>
      <c r="C41" s="4" t="s">
        <v>154</v>
      </c>
      <c r="D41" s="4">
        <v>1</v>
      </c>
      <c r="E41" s="4">
        <v>8709992</v>
      </c>
      <c r="F41" s="4">
        <v>0</v>
      </c>
      <c r="G41" s="4">
        <v>0</v>
      </c>
      <c r="H41" s="4">
        <v>8709992</v>
      </c>
      <c r="I41" s="15">
        <f>SUM(H41/398511188*100)</f>
        <v>2.1856329915635895</v>
      </c>
      <c r="J41" s="4">
        <v>8709992</v>
      </c>
      <c r="K41" s="4">
        <v>0</v>
      </c>
      <c r="L41" s="4">
        <f>+J41+K41</f>
        <v>8709992</v>
      </c>
      <c r="M41" s="15">
        <f>SUM(L41/398511188*100)</f>
        <v>2.1856329915635895</v>
      </c>
      <c r="N41" s="4">
        <v>0</v>
      </c>
      <c r="O41" s="15">
        <f>SUM((H41+N41)/398511188*100)</f>
        <v>2.1856329915635895</v>
      </c>
      <c r="P41" s="4">
        <v>0</v>
      </c>
      <c r="Q41" s="15">
        <f>SUM(P41/H41*100)</f>
        <v>0</v>
      </c>
      <c r="R41" s="4" t="s">
        <v>71</v>
      </c>
      <c r="S41" s="4" t="s">
        <v>71</v>
      </c>
      <c r="T41" s="4">
        <v>8709992</v>
      </c>
    </row>
    <row r="42" spans="1:20" ht="15">
      <c r="A42" s="4"/>
      <c r="B42" s="4" t="s">
        <v>155</v>
      </c>
      <c r="C42" s="4" t="s">
        <v>156</v>
      </c>
      <c r="D42" s="4">
        <v>1</v>
      </c>
      <c r="E42" s="4">
        <v>13022866</v>
      </c>
      <c r="F42" s="4">
        <v>0</v>
      </c>
      <c r="G42" s="4">
        <v>0</v>
      </c>
      <c r="H42" s="4">
        <v>13022866</v>
      </c>
      <c r="I42" s="15">
        <f>SUM(H42/398511188*100)</f>
        <v>3.2678796460790958</v>
      </c>
      <c r="J42" s="4">
        <v>13022866</v>
      </c>
      <c r="K42" s="4">
        <v>0</v>
      </c>
      <c r="L42" s="4">
        <f>+J42+K42</f>
        <v>13022866</v>
      </c>
      <c r="M42" s="15">
        <f>SUM(L42/398511188*100)</f>
        <v>3.2678796460790958</v>
      </c>
      <c r="N42" s="4">
        <v>0</v>
      </c>
      <c r="O42" s="15">
        <f>SUM((H42+N42)/398511188*100)</f>
        <v>3.2678796460790958</v>
      </c>
      <c r="P42" s="4">
        <v>0</v>
      </c>
      <c r="Q42" s="15">
        <f>SUM(P42/H42*100)</f>
        <v>0</v>
      </c>
      <c r="R42" s="4" t="s">
        <v>71</v>
      </c>
      <c r="S42" s="4" t="s">
        <v>71</v>
      </c>
      <c r="T42" s="4">
        <v>13022866</v>
      </c>
    </row>
    <row r="43" spans="1:20" ht="15">
      <c r="A43" s="4"/>
      <c r="B43" s="4" t="s">
        <v>157</v>
      </c>
      <c r="C43" s="4"/>
      <c r="D43" s="4">
        <v>1</v>
      </c>
      <c r="E43" s="4">
        <v>6710</v>
      </c>
      <c r="F43" s="4">
        <v>0</v>
      </c>
      <c r="G43" s="4">
        <v>0</v>
      </c>
      <c r="H43" s="4">
        <v>6710</v>
      </c>
      <c r="I43" s="15">
        <f>SUM(H43/398511188*100)</f>
        <v>0.0016837670314038965</v>
      </c>
      <c r="J43" s="4">
        <v>6710</v>
      </c>
      <c r="K43" s="4">
        <v>0</v>
      </c>
      <c r="L43" s="4">
        <f>+J43+K43</f>
        <v>6710</v>
      </c>
      <c r="M43" s="15">
        <f>SUM(L43/398511188*100)</f>
        <v>0.0016837670314038965</v>
      </c>
      <c r="N43" s="4">
        <v>0</v>
      </c>
      <c r="O43" s="15">
        <f>SUM((H43+N43)/398511188*100)</f>
        <v>0.0016837670314038965</v>
      </c>
      <c r="P43" s="4">
        <v>0</v>
      </c>
      <c r="Q43" s="15">
        <v>0</v>
      </c>
      <c r="R43" s="4" t="s">
        <v>71</v>
      </c>
      <c r="S43" s="4" t="s">
        <v>71</v>
      </c>
      <c r="T43" s="4">
        <v>6710</v>
      </c>
    </row>
    <row r="44" spans="1:20" s="6" customFormat="1" ht="15">
      <c r="A44" s="11"/>
      <c r="B44" s="11" t="s">
        <v>158</v>
      </c>
      <c r="C44" s="11"/>
      <c r="D44" s="11">
        <f>+D28+D29+D32+D33+D34+D36+D37+D38+D39+D40+D43</f>
        <v>17182</v>
      </c>
      <c r="E44" s="11">
        <f>+E28+E29+E32+E33+E34+E36+E37+E38+E39+E40+E43</f>
        <v>99031665</v>
      </c>
      <c r="F44" s="11">
        <f>+F28+F29+F32+F33+F34+F36+F37+F38+F39+F40+F43</f>
        <v>0</v>
      </c>
      <c r="G44" s="11">
        <f>+G28+G29+G32+G33+G34+G36+G37+G38+G39+G40+G43</f>
        <v>0</v>
      </c>
      <c r="H44" s="11">
        <f>+H28+H29+H32+H33+H34+H36+H37+H38+H39+H40+H43</f>
        <v>99031665</v>
      </c>
      <c r="I44" s="16">
        <f>+I28+I29+I32+I33+I34+I36+I37+I38+I39+I40+I43</f>
        <v>24.850410222359933</v>
      </c>
      <c r="J44" s="11">
        <f>+J28+J29+J32+J33+J34+J36+J37+J38+J39+J40+J43</f>
        <v>99031665</v>
      </c>
      <c r="K44" s="11">
        <f>+K28+K29+K32+K33+K34+K36+K37+K38+K39+K40+K43</f>
        <v>0</v>
      </c>
      <c r="L44" s="11">
        <f>+L28+L29+L32+L33+L34+L36+L37+L38+L39+L40+L43</f>
        <v>99031665</v>
      </c>
      <c r="M44" s="16">
        <f>+M28+M29+M32+M33+M34+M36+M37+M38+M39+M40+M43</f>
        <v>24.850410222359933</v>
      </c>
      <c r="N44" s="11">
        <f>+N28+N29+N32+N33+N34+N36+N37+N38+N39+N40+N43</f>
        <v>0</v>
      </c>
      <c r="O44" s="16">
        <f>+O28+O29+O32+O33+O34+O36+O37+O38+O39+O40+O43</f>
        <v>24.850410222359933</v>
      </c>
      <c r="P44" s="11">
        <f>+P28+P29+P32+P33+P34+P36+P37+P38+P39+P40+P43</f>
        <v>0</v>
      </c>
      <c r="Q44" s="16">
        <v>0</v>
      </c>
      <c r="R44" s="11"/>
      <c r="S44" s="11"/>
      <c r="T44" s="11">
        <f>+T28+T29+T32+T33+T34+T36+T37+T38+T39+T40+T43</f>
        <v>96930509</v>
      </c>
    </row>
    <row r="45" spans="1:20" s="6" customFormat="1" ht="15">
      <c r="A45" s="11"/>
      <c r="B45" s="11" t="s">
        <v>159</v>
      </c>
      <c r="C45" s="11"/>
      <c r="D45" s="11">
        <f>+D24+D26+D44</f>
        <v>17197</v>
      </c>
      <c r="E45" s="11">
        <f>+E24+E26+E44</f>
        <v>351397712</v>
      </c>
      <c r="F45" s="11">
        <f>+F24+F26+F44</f>
        <v>0</v>
      </c>
      <c r="G45" s="11">
        <f>+G24+G26+G44</f>
        <v>0</v>
      </c>
      <c r="H45" s="11">
        <f>+H24+H26+H44</f>
        <v>351397712</v>
      </c>
      <c r="I45" s="16">
        <f>+I24+I26+I44</f>
        <v>88.17762777591078</v>
      </c>
      <c r="J45" s="11">
        <f>+J24+J26+J44</f>
        <v>351397712</v>
      </c>
      <c r="K45" s="11">
        <f>+K24+K26+K44</f>
        <v>0</v>
      </c>
      <c r="L45" s="11">
        <f>+L24+L26+L44</f>
        <v>351397712</v>
      </c>
      <c r="M45" s="16">
        <f>+M24+M26+M44</f>
        <v>88.17762777591078</v>
      </c>
      <c r="N45" s="11">
        <f>+N24+N26+N44</f>
        <v>0</v>
      </c>
      <c r="O45" s="16">
        <f>+O24+O26+O44</f>
        <v>88.17762777591078</v>
      </c>
      <c r="P45" s="11">
        <f>+P24+P26+P44</f>
        <v>0</v>
      </c>
      <c r="Q45" s="16">
        <v>0</v>
      </c>
      <c r="R45" s="11"/>
      <c r="S45" s="11"/>
      <c r="T45" s="11">
        <f>+T24+T26+T44</f>
        <v>349296556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3" sqref="A3:T10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3" width="12.7109375" style="0" customWidth="1"/>
    <col min="4" max="8" width="16.7109375" style="0" customWidth="1"/>
    <col min="9" max="13" width="12.7109375" style="0" customWidth="1"/>
    <col min="14" max="15" width="20.7109375" style="0" customWidth="1"/>
    <col min="16" max="18" width="12.7109375" style="0" customWidth="1"/>
    <col min="19" max="20" width="16.7109375" style="0" customWidth="1"/>
  </cols>
  <sheetData>
    <row r="1" s="7" customFormat="1" ht="15.75">
      <c r="A1" s="7" t="s">
        <v>160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111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 ht="15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 ht="15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 ht="15">
      <c r="A7" s="5" t="s">
        <v>85</v>
      </c>
      <c r="B7" s="4" t="s">
        <v>161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SUM(H7/398511188*100)</f>
        <v>0</v>
      </c>
      <c r="J7" s="4">
        <v>0</v>
      </c>
      <c r="K7" s="4">
        <v>0</v>
      </c>
      <c r="L7" s="4">
        <f>+J7+K7</f>
        <v>0</v>
      </c>
      <c r="M7" s="15">
        <f>SUM(L7/398511188*100)</f>
        <v>0</v>
      </c>
      <c r="N7" s="4">
        <v>0</v>
      </c>
      <c r="O7" s="15">
        <f>SUM((H7+N7)/398511188*100)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 ht="15">
      <c r="A8" s="5" t="s">
        <v>100</v>
      </c>
      <c r="B8" s="4" t="s">
        <v>162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SUM(H8/398511188*100)</f>
        <v>0</v>
      </c>
      <c r="J8" s="4">
        <v>0</v>
      </c>
      <c r="K8" s="4">
        <v>0</v>
      </c>
      <c r="L8" s="4">
        <f>+J8+K8</f>
        <v>0</v>
      </c>
      <c r="M8" s="15">
        <f>SUM(L8/398511188*100)</f>
        <v>0</v>
      </c>
      <c r="N8" s="4">
        <v>0</v>
      </c>
      <c r="O8" s="15">
        <f>SUM((H8+N8)/398511188*100)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 ht="15">
      <c r="A10" s="11"/>
      <c r="B10" s="11" t="s">
        <v>163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sheetProtection/>
  <mergeCells count="7">
    <mergeCell ref="J3:M3"/>
    <mergeCell ref="P3:Q3"/>
    <mergeCell ref="R3:S3"/>
    <mergeCell ref="J4:L4"/>
    <mergeCell ref="J6:M6"/>
    <mergeCell ref="P6:Q6"/>
    <mergeCell ref="R6:S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5"/>
  <cols>
    <col min="1" max="1" width="50.7109375" style="0" customWidth="1"/>
    <col min="2" max="3" width="20.7109375" style="0" customWidth="1"/>
    <col min="5" max="5" width="20.7109375" style="0" customWidth="1"/>
  </cols>
  <sheetData>
    <row r="1" spans="1:4" s="7" customFormat="1" ht="15.75">
      <c r="A1" s="20" t="s">
        <v>164</v>
      </c>
      <c r="B1" s="20"/>
      <c r="C1" s="20"/>
      <c r="D1" s="20"/>
    </row>
    <row r="2" spans="1:4" ht="15">
      <c r="A2" s="4" t="s">
        <v>165</v>
      </c>
      <c r="B2" s="4" t="s">
        <v>166</v>
      </c>
      <c r="C2" s="4" t="s">
        <v>167</v>
      </c>
      <c r="D2" s="4" t="s">
        <v>168</v>
      </c>
    </row>
    <row r="3" spans="1:4" ht="15">
      <c r="A3" s="4"/>
      <c r="B3" s="4"/>
      <c r="C3" s="4"/>
      <c r="D3" s="4"/>
    </row>
    <row r="4" spans="1:4" s="6" customFormat="1" ht="15">
      <c r="A4" s="11" t="s">
        <v>78</v>
      </c>
      <c r="B4" s="11"/>
      <c r="C4" s="11">
        <f>SUM(C2:C3)</f>
        <v>0</v>
      </c>
      <c r="D4" s="11">
        <f>SUM(D2:D3)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2" width="50.7109375" style="0" customWidth="1"/>
  </cols>
  <sheetData>
    <row r="1" spans="1:2" s="7" customFormat="1" ht="15.75">
      <c r="A1" s="21" t="s">
        <v>169</v>
      </c>
      <c r="B1" s="21"/>
    </row>
    <row r="2" spans="1:2" ht="15">
      <c r="A2" s="13" t="s">
        <v>34</v>
      </c>
      <c r="B2" s="13" t="s">
        <v>167</v>
      </c>
    </row>
    <row r="3" spans="1:2" ht="15">
      <c r="A3" s="13">
        <v>15</v>
      </c>
      <c r="B3" s="13">
        <v>1110</v>
      </c>
    </row>
  </sheetData>
  <sheetProtection/>
  <mergeCells count="1">
    <mergeCell ref="A1:B1"/>
  </mergeCells>
  <printOptions/>
  <pageMargins left="0.013888888888888888" right="0.20833333333333334" top="0.8333333333333334" bottom="0.4166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chenreddy.reddeppa</dc:creator>
  <cp:keywords/>
  <dc:description/>
  <cp:lastModifiedBy>chenreddy.reddeppa</cp:lastModifiedBy>
  <dcterms:created xsi:type="dcterms:W3CDTF">2018-07-03T07:42:45Z</dcterms:created>
  <dcterms:modified xsi:type="dcterms:W3CDTF">2018-07-03T07:44:19Z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