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fin-my.sharepoint.com/personal/narasimharao_rayapati_kfintech_com/Documents/NARASIMHARAO/QTYREPORTS/2024/31032024/CCCL/"/>
    </mc:Choice>
  </mc:AlternateContent>
  <xr:revisionPtr revIDLastSave="0" documentId="8_{E8AA3C42-B311-4AE5-8C9B-91F2DD4B2383}" xr6:coauthVersionLast="36" xr6:coauthVersionMax="36" xr10:uidLastSave="{00000000-0000-0000-0000-000000000000}"/>
  <bookViews>
    <workbookView xWindow="0" yWindow="0" windowWidth="15345" windowHeight="4470" firstSheet="1" activeTab="1" xr2:uid="{11BF2315-AFDB-4D4F-BD63-60B5134DFD16}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57" i="4"/>
  <c r="V57" i="4"/>
  <c r="U57" i="4"/>
  <c r="T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T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M55" i="4"/>
  <c r="L55" i="4"/>
  <c r="I55" i="4"/>
  <c r="O54" i="4"/>
  <c r="M54" i="4"/>
  <c r="L54" i="4"/>
  <c r="I54" i="4"/>
  <c r="O52" i="4"/>
  <c r="M52" i="4"/>
  <c r="L52" i="4"/>
  <c r="I52" i="4"/>
  <c r="Q51" i="4"/>
  <c r="O51" i="4"/>
  <c r="M51" i="4"/>
  <c r="L51" i="4"/>
  <c r="I51" i="4"/>
  <c r="O50" i="4"/>
  <c r="M50" i="4"/>
  <c r="L50" i="4"/>
  <c r="I50" i="4"/>
  <c r="O49" i="4"/>
  <c r="M49" i="4"/>
  <c r="L49" i="4"/>
  <c r="I49" i="4"/>
  <c r="O48" i="4"/>
  <c r="M48" i="4"/>
  <c r="L48" i="4"/>
  <c r="I48" i="4"/>
  <c r="O46" i="4"/>
  <c r="M46" i="4"/>
  <c r="L46" i="4"/>
  <c r="I46" i="4"/>
  <c r="O45" i="4"/>
  <c r="M45" i="4"/>
  <c r="L45" i="4"/>
  <c r="I45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W37" i="4"/>
  <c r="V37" i="4"/>
  <c r="U37" i="4"/>
  <c r="T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M36" i="4"/>
  <c r="L36" i="4"/>
  <c r="I36" i="4"/>
  <c r="O35" i="4"/>
  <c r="M35" i="4"/>
  <c r="L35" i="4"/>
  <c r="I35" i="4"/>
  <c r="O34" i="4"/>
  <c r="M34" i="4"/>
  <c r="L34" i="4"/>
  <c r="I34" i="4"/>
  <c r="W32" i="4"/>
  <c r="V32" i="4"/>
  <c r="U32" i="4"/>
  <c r="T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O30" i="4"/>
  <c r="M30" i="4"/>
  <c r="L30" i="4"/>
  <c r="I30" i="4"/>
  <c r="O29" i="4"/>
  <c r="M29" i="4"/>
  <c r="L29" i="4"/>
  <c r="I29" i="4"/>
  <c r="O28" i="4"/>
  <c r="M28" i="4"/>
  <c r="L28" i="4"/>
  <c r="I28" i="4"/>
  <c r="O27" i="4"/>
  <c r="M27" i="4"/>
  <c r="L27" i="4"/>
  <c r="I27" i="4"/>
  <c r="O26" i="4"/>
  <c r="M26" i="4"/>
  <c r="L26" i="4"/>
  <c r="I26" i="4"/>
  <c r="O25" i="4"/>
  <c r="M25" i="4"/>
  <c r="L25" i="4"/>
  <c r="I25" i="4"/>
  <c r="W23" i="4"/>
  <c r="V23" i="4"/>
  <c r="U23" i="4"/>
  <c r="T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O21" i="4"/>
  <c r="M21" i="4"/>
  <c r="L21" i="4"/>
  <c r="I21" i="4"/>
  <c r="O20" i="4"/>
  <c r="M20" i="4"/>
  <c r="L20" i="4"/>
  <c r="I20" i="4"/>
  <c r="O19" i="4"/>
  <c r="M19" i="4"/>
  <c r="L19" i="4"/>
  <c r="I19" i="4"/>
  <c r="O18" i="4"/>
  <c r="M18" i="4"/>
  <c r="L18" i="4"/>
  <c r="I18" i="4"/>
  <c r="O17" i="4"/>
  <c r="M17" i="4"/>
  <c r="L17" i="4"/>
  <c r="I17" i="4"/>
  <c r="O16" i="4"/>
  <c r="M16" i="4"/>
  <c r="L16" i="4"/>
  <c r="I16" i="4"/>
  <c r="Q15" i="4"/>
  <c r="O15" i="4"/>
  <c r="M15" i="4"/>
  <c r="L15" i="4"/>
  <c r="I15" i="4"/>
  <c r="Q14" i="4"/>
  <c r="O14" i="4"/>
  <c r="M14" i="4"/>
  <c r="L14" i="4"/>
  <c r="I14" i="4"/>
  <c r="Q13" i="4"/>
  <c r="O13" i="4"/>
  <c r="M13" i="4"/>
  <c r="L13" i="4"/>
  <c r="I13" i="4"/>
  <c r="Q12" i="4"/>
  <c r="O12" i="4"/>
  <c r="M12" i="4"/>
  <c r="L12" i="4"/>
  <c r="I12" i="4"/>
  <c r="O11" i="4"/>
  <c r="M11" i="4"/>
  <c r="L11" i="4"/>
  <c r="I11" i="4"/>
  <c r="O10" i="4"/>
  <c r="M10" i="4"/>
  <c r="L10" i="4"/>
  <c r="I10" i="4"/>
  <c r="O9" i="4"/>
  <c r="M9" i="4"/>
  <c r="L9" i="4"/>
  <c r="I9" i="4"/>
  <c r="O8" i="4"/>
  <c r="M8" i="4"/>
  <c r="L8" i="4"/>
  <c r="I8" i="4"/>
  <c r="T32" i="3"/>
  <c r="S32" i="3"/>
  <c r="R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T31" i="3"/>
  <c r="S31" i="3"/>
  <c r="R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O29" i="3"/>
  <c r="M29" i="3"/>
  <c r="L29" i="3"/>
  <c r="I29" i="3"/>
  <c r="O27" i="3"/>
  <c r="M27" i="3"/>
  <c r="L27" i="3"/>
  <c r="I27" i="3"/>
  <c r="O25" i="3"/>
  <c r="M25" i="3"/>
  <c r="L25" i="3"/>
  <c r="I25" i="3"/>
  <c r="O24" i="3"/>
  <c r="M24" i="3"/>
  <c r="L24" i="3"/>
  <c r="I24" i="3"/>
  <c r="O23" i="3"/>
  <c r="M23" i="3"/>
  <c r="L23" i="3"/>
  <c r="I23" i="3"/>
  <c r="T21" i="3"/>
  <c r="S21" i="3"/>
  <c r="R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M20" i="3"/>
  <c r="L20" i="3"/>
  <c r="I20" i="3"/>
  <c r="O19" i="3"/>
  <c r="M19" i="3"/>
  <c r="L19" i="3"/>
  <c r="I19" i="3"/>
  <c r="O18" i="3"/>
  <c r="M18" i="3"/>
  <c r="L18" i="3"/>
  <c r="I18" i="3"/>
  <c r="S17" i="3"/>
  <c r="Q17" i="3"/>
  <c r="O17" i="3"/>
  <c r="M17" i="3"/>
  <c r="L17" i="3"/>
  <c r="I17" i="3"/>
  <c r="S16" i="3"/>
  <c r="Q16" i="3"/>
  <c r="O16" i="3"/>
  <c r="M16" i="3"/>
  <c r="L16" i="3"/>
  <c r="I16" i="3"/>
  <c r="S15" i="3"/>
  <c r="Q15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<sst xmlns="http://schemas.openxmlformats.org/spreadsheetml/2006/main" count="499" uniqueCount="230">
  <si>
    <t>Format of Holding of Specified securities</t>
  </si>
  <si>
    <t>1.</t>
  </si>
  <si>
    <t>Name of Listed Entity:CONSOLIDATED CONSTRUCTION CONSORTIUM LTD</t>
  </si>
  <si>
    <t>2.</t>
  </si>
  <si>
    <t xml:space="preserve">Scrip Code/Name of Scrip/Class of Security:532902,CCCL,EQUITY SHARES  </t>
  </si>
  <si>
    <t>3.</t>
  </si>
  <si>
    <t>Share Holding Pattern Filed under: Reg. 31(1)(a)/Reg.31(1)(b)/Reg.31(1)(c)</t>
  </si>
  <si>
    <t>a. if under 31(1)(b) then indicate the report for quarter ending 30/03/2024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</si>
  <si>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</si>
  <si>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</si>
  <si>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</si>
  <si>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</si>
  <si>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</si>
  <si>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</si>
  <si>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</si>
  <si>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</si>
  <si>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</si>
  <si>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</si>
  <si>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</si>
  <si>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</si>
  <si>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</si>
  <si>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</si>
  <si>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</si>
  <si>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</si>
  <si>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</si>
  <si>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</si>
  <si>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</si>
  <si>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</si>
  <si>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</si>
  <si>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</si>
  <si>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</si>
  <si>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</si>
  <si>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</si>
  <si>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</si>
  <si>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</si>
  <si>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</si>
  <si>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</si>
  <si>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</si>
  <si>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</si>
  <si>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</si>
  <si>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</si>
  <si>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</si>
  <si>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</si>
  <si>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</si>
  <si>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</si>
  <si>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</si>
  <si>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</si>
  <si>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</si>
  <si>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</si>
  <si>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</si>
  <si>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</si>
  <si>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</si>
  <si>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</si>
  <si>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</si>
  <si>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</si>
  <si>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</si>
  <si>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</si>
  <si>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</si>
  <si>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</si>
  <si>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</si>
  <si>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</si>
  <si>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</si>
  <si>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</si>
  <si>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</si>
  <si>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</si>
  <si>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</si>
  <si>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</si>
  <si>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</si>
  <si>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</si>
  <si>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</si>
  <si>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</si>
  <si>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</si>
  <si>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</si>
  <si>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</si>
  <si>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</si>
  <si>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</si>
  <si>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</si>
  <si>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</si>
  <si>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</si>
  <si>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</si>
  <si>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</si>
  <si>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</si>
  <si>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</si>
  <si>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</si>
  <si>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</si>
  <si>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</si>
  <si>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</si>
  <si>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</si>
  <si>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</si>
  <si>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LETHA L                                                                                                                                               </t>
  </si>
  <si>
    <t xml:space="preserve">AAAPL9175B                    </t>
  </si>
  <si>
    <t xml:space="preserve">VAKATI GOVINDA REDDY JANARTHANAM .                                                                                                                    </t>
  </si>
  <si>
    <t xml:space="preserve">AAFPJ8271P                    </t>
  </si>
  <si>
    <t xml:space="preserve">T R SEETHARAMAN                                                                                                                                       </t>
  </si>
  <si>
    <t xml:space="preserve">AAGPS2436Q                    </t>
  </si>
  <si>
    <t xml:space="preserve">SIVARAMAKRISHNAN S .                                                                                                                                  </t>
  </si>
  <si>
    <t xml:space="preserve">AAMPS5179G                    </t>
  </si>
  <si>
    <t xml:space="preserve">SARABESWAR. R .                                                                                                                                       </t>
  </si>
  <si>
    <t xml:space="preserve">AAMPS7254C                    </t>
  </si>
  <si>
    <t xml:space="preserve">S LEKSHMI                                                                                                                                             </t>
  </si>
  <si>
    <t xml:space="preserve">ADEPL1342F                    </t>
  </si>
  <si>
    <t xml:space="preserve">SIVARAMAKRISHNAN ARCHANA                                                                                                                              </t>
  </si>
  <si>
    <t xml:space="preserve">AGJPA4038M                    </t>
  </si>
  <si>
    <t xml:space="preserve">ANJANA S R KRISHNAN                                                                                                                                   </t>
  </si>
  <si>
    <t xml:space="preserve">AMKPA9916B                    </t>
  </si>
  <si>
    <t xml:space="preserve">PADMAVATHY J .                                                                                                                                        </t>
  </si>
  <si>
    <t xml:space="preserve">AMNPP6931C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</si>
  <si>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</si>
  <si>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</si>
  <si>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</si>
  <si>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</si>
  <si>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</si>
  <si>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</si>
  <si>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</si>
  <si>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</si>
  <si>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</si>
  <si>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</si>
  <si>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</si>
  <si>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</si>
  <si>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</si>
  <si>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</si>
  <si>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</si>
  <si>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</si>
  <si>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</si>
  <si>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</si>
  <si>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</si>
  <si>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</si>
  <si>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</si>
  <si>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</si>
  <si>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</si>
  <si>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</si>
  <si>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</si>
  <si>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</si>
  <si>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>Venture Capital Funds</t>
  </si>
  <si>
    <t>Alternate Investment Funds</t>
  </si>
  <si>
    <t>Banks</t>
  </si>
  <si>
    <t xml:space="preserve">BANK OF BARODA                                                                                                                                        </t>
  </si>
  <si>
    <t xml:space="preserve">AAACB1534F                    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</si>
  <si>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</si>
  <si>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</si>
  <si>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 xml:space="preserve">STATE BANK OF INDIA                                                                                                                                   </t>
  </si>
  <si>
    <t xml:space="preserve">AAACS8577K                    </t>
  </si>
  <si>
    <t xml:space="preserve">IDBI BANK LTD.                                                                                                                                        </t>
  </si>
  <si>
    <t xml:space="preserve">AABCI8842G                    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</si>
  <si>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</si>
  <si>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</si>
  <si>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</si>
  <si>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</si>
  <si>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</si>
  <si>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</si>
  <si>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</si>
  <si>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</si>
  <si>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</si>
  <si>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</si>
  <si>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</si>
  <si>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</si>
  <si>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</si>
  <si>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</si>
  <si>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</si>
  <si>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</si>
  <si>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</si>
  <si>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</si>
  <si>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</si>
  <si>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</si>
  <si>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</si>
  <si>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</si>
  <si>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</si>
  <si>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</si>
  <si>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</si>
  <si>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</si>
  <si>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</si>
  <si>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</si>
  <si>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</si>
  <si>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</si>
  <si>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</si>
  <si>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</si>
  <si>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</si>
  <si>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</si>
  <si>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</si>
  <si>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</si>
  <si>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</si>
  <si>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</t>
  </si>
  <si>
    <t>Foreign Nationals</t>
  </si>
  <si>
    <t>Foreign Companies)</t>
  </si>
  <si>
    <t xml:space="preserve">EIF-COINVEST III                                                                                                                                      </t>
  </si>
  <si>
    <t xml:space="preserve">AABCE7051R                    </t>
  </si>
  <si>
    <t>(l)</t>
  </si>
  <si>
    <t>Bodies Corporate</t>
  </si>
  <si>
    <t>(m)</t>
  </si>
  <si>
    <t xml:space="preserve">H U F                                             </t>
  </si>
  <si>
    <t xml:space="preserve">TRUSTS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</si>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</sst>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0C8F-7264-4C8A-A842-72BE5E8FBF2B}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2" t="s">
        <v>0</v>
      </c>
      <c r="B1" s="2"/>
      <c r="C1" s="2"/>
      <c r="D1" s="2"/>
    </row>
    <row r="3" spans="1:4" x14ac:dyDescent="0.25">
      <c r="A3" s="3" t="s">
        <v>1</v>
      </c>
      <c r="B3" t="s">
        <v>2</v>
      </c>
    </row>
    <row r="4" spans="1:4" x14ac:dyDescent="0.25">
      <c r="A4" s="3" t="s">
        <v>3</v>
      </c>
      <c r="B4" t="s">
        <v>4</v>
      </c>
    </row>
    <row r="5" spans="1:4" x14ac:dyDescent="0.25">
      <c r="A5" s="3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3" t="s">
        <v>9</v>
      </c>
      <c r="B8" t="s">
        <v>10</v>
      </c>
    </row>
    <row r="9" spans="1:4" x14ac:dyDescent="0.25">
      <c r="A9" s="4"/>
      <c r="B9" s="4" t="s">
        <v>11</v>
      </c>
      <c r="C9" s="4" t="s">
        <v>12</v>
      </c>
      <c r="D9" s="4" t="s">
        <v>13</v>
      </c>
    </row>
    <row r="10" spans="1:4" x14ac:dyDescent="0.25">
      <c r="A10" s="5" t="s">
        <v>14</v>
      </c>
      <c r="B10" s="4" t="s">
        <v>15</v>
      </c>
      <c r="C10" s="4"/>
      <c r="D10" s="4"/>
    </row>
    <row r="11" spans="1:4" x14ac:dyDescent="0.25">
      <c r="A11" s="5" t="s">
        <v>16</v>
      </c>
      <c r="B11" s="4" t="s">
        <v>17</v>
      </c>
      <c r="C11" s="4"/>
      <c r="D11" s="4"/>
    </row>
    <row r="12" spans="1:4" x14ac:dyDescent="0.25">
      <c r="A12" s="5" t="s">
        <v>18</v>
      </c>
      <c r="B12" s="4" t="s">
        <v>19</v>
      </c>
      <c r="C12" s="4"/>
      <c r="D12" s="4"/>
    </row>
    <row r="13" spans="1:4" x14ac:dyDescent="0.25">
      <c r="A13" s="5" t="s">
        <v>20</v>
      </c>
      <c r="B13" s="4" t="s">
        <v>21</v>
      </c>
      <c r="C13" s="4"/>
      <c r="D13" s="4"/>
    </row>
    <row r="14" spans="1:4" x14ac:dyDescent="0.25">
      <c r="A14" s="5" t="s">
        <v>22</v>
      </c>
      <c r="B14" s="4" t="s">
        <v>23</v>
      </c>
      <c r="C14" s="4"/>
      <c r="D14" s="4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3" t="s">
        <v>29</v>
      </c>
      <c r="B24" t="s">
        <v>30</v>
      </c>
    </row>
    <row r="25" spans="1:2" s="6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433B-DAB7-464F-A9CC-F655857DA2B7}">
  <dimension ref="A1:S15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"/>
      <c r="B1" s="1"/>
      <c r="C1" s="1"/>
      <c r="D1" s="1"/>
    </row>
    <row r="2" spans="1:19" s="7" customFormat="1" ht="15.75" x14ac:dyDescent="0.25">
      <c r="A2" s="7" t="s">
        <v>32</v>
      </c>
    </row>
    <row r="4" spans="1:19" s="6" customFormat="1" ht="75" customHeight="1" x14ac:dyDescent="0.25">
      <c r="A4" s="9" t="s">
        <v>31</v>
      </c>
      <c r="B4" s="10" t="s">
        <v>33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11" t="s">
        <v>40</v>
      </c>
      <c r="J4" s="11"/>
      <c r="K4" s="11"/>
      <c r="L4" s="11"/>
      <c r="M4" s="9" t="s">
        <v>41</v>
      </c>
      <c r="N4" s="9" t="s">
        <v>42</v>
      </c>
      <c r="O4" s="11" t="s">
        <v>43</v>
      </c>
      <c r="P4" s="11"/>
      <c r="Q4" s="11" t="s">
        <v>44</v>
      </c>
      <c r="R4" s="11"/>
      <c r="S4" s="9" t="s">
        <v>45</v>
      </c>
    </row>
    <row r="5" spans="1:19" s="6" customFormat="1" ht="30" customHeight="1" x14ac:dyDescent="0.25">
      <c r="A5" s="12"/>
      <c r="B5" s="12"/>
      <c r="C5" s="12"/>
      <c r="D5" s="12"/>
      <c r="E5" s="12"/>
      <c r="F5" s="12"/>
      <c r="G5" s="12"/>
      <c r="H5" s="12"/>
      <c r="I5" s="13" t="s">
        <v>46</v>
      </c>
      <c r="J5" s="13"/>
      <c r="K5" s="13"/>
      <c r="L5" s="9" t="s">
        <v>47</v>
      </c>
      <c r="M5" s="12"/>
      <c r="N5" s="12"/>
      <c r="O5" s="9" t="s">
        <v>48</v>
      </c>
      <c r="P5" s="9" t="s">
        <v>49</v>
      </c>
      <c r="Q5" s="9" t="s">
        <v>48</v>
      </c>
      <c r="R5" s="9" t="s">
        <v>49</v>
      </c>
      <c r="S5" s="12"/>
    </row>
    <row r="6" spans="1:19" s="6" customFormat="1" x14ac:dyDescent="0.25">
      <c r="A6" s="12"/>
      <c r="B6" s="12"/>
      <c r="C6" s="12"/>
      <c r="D6" s="12"/>
      <c r="E6" s="12"/>
      <c r="F6" s="12"/>
      <c r="G6" s="12"/>
      <c r="H6" s="12"/>
      <c r="I6" s="9" t="s">
        <v>50</v>
      </c>
      <c r="J6" s="9" t="s">
        <v>51</v>
      </c>
      <c r="K6" s="9" t="s">
        <v>52</v>
      </c>
      <c r="L6" s="12"/>
      <c r="M6" s="12"/>
      <c r="N6" s="12"/>
      <c r="O6" s="12"/>
      <c r="P6" s="12"/>
      <c r="Q6" s="12"/>
      <c r="R6" s="12"/>
      <c r="S6" s="12"/>
    </row>
    <row r="7" spans="1:19" x14ac:dyDescent="0.2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5" t="s">
        <v>61</v>
      </c>
      <c r="J7" s="15"/>
      <c r="K7" s="15"/>
      <c r="L7" s="15"/>
      <c r="M7" s="14" t="s">
        <v>62</v>
      </c>
      <c r="N7" s="14" t="s">
        <v>63</v>
      </c>
      <c r="O7" s="15" t="s">
        <v>64</v>
      </c>
      <c r="P7" s="15"/>
      <c r="Q7" s="15" t="s">
        <v>65</v>
      </c>
      <c r="R7" s="15"/>
      <c r="S7" s="14" t="s">
        <v>66</v>
      </c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 t="s">
        <v>67</v>
      </c>
      <c r="B9" s="4" t="s">
        <v>68</v>
      </c>
      <c r="C9" s="4">
        <v>9</v>
      </c>
      <c r="D9" s="4">
        <v>60410181</v>
      </c>
      <c r="E9" s="4">
        <v>0</v>
      </c>
      <c r="F9" s="4">
        <v>0</v>
      </c>
      <c r="G9" s="4">
        <v>60410181</v>
      </c>
      <c r="H9" s="16">
        <f>SUM(G9/398511188*100)</f>
        <v>15.158967381362453</v>
      </c>
      <c r="I9" s="4">
        <v>60410181</v>
      </c>
      <c r="J9" s="4">
        <v>0</v>
      </c>
      <c r="K9" s="4">
        <v>60410181</v>
      </c>
      <c r="L9" s="16">
        <f>SUM(K9/398511188*100)</f>
        <v>15.158967381362453</v>
      </c>
      <c r="M9" s="4">
        <v>0</v>
      </c>
      <c r="N9" s="16">
        <f>SUM((G9+M9)/398511188*100)</f>
        <v>15.158967381362453</v>
      </c>
      <c r="O9" s="4">
        <v>0</v>
      </c>
      <c r="P9" s="16">
        <v>0</v>
      </c>
      <c r="Q9" s="4">
        <v>0</v>
      </c>
      <c r="R9" s="16">
        <v>0</v>
      </c>
      <c r="S9" s="4">
        <v>60410181</v>
      </c>
    </row>
    <row r="10" spans="1:19" x14ac:dyDescent="0.25">
      <c r="A10" s="4" t="s">
        <v>69</v>
      </c>
      <c r="B10" s="4" t="s">
        <v>70</v>
      </c>
      <c r="C10" s="4">
        <v>47699</v>
      </c>
      <c r="D10" s="4">
        <v>338101007</v>
      </c>
      <c r="E10" s="4">
        <v>0</v>
      </c>
      <c r="F10" s="4">
        <v>0</v>
      </c>
      <c r="G10" s="4">
        <v>338101007</v>
      </c>
      <c r="H10" s="16">
        <f>SUM(G10/398511188*100)</f>
        <v>84.841032618637541</v>
      </c>
      <c r="I10" s="4">
        <v>338101007</v>
      </c>
      <c r="J10" s="4">
        <v>0</v>
      </c>
      <c r="K10" s="4">
        <v>338101007</v>
      </c>
      <c r="L10" s="16">
        <f>SUM(K10/398511188*100)</f>
        <v>84.841032618637541</v>
      </c>
      <c r="M10" s="4">
        <v>0</v>
      </c>
      <c r="N10" s="16">
        <f>SUM((G10+M10)/398511188*100)</f>
        <v>84.841032618637541</v>
      </c>
      <c r="O10" s="4">
        <v>0</v>
      </c>
      <c r="P10" s="16">
        <f>SUM(O10/338101007*100)</f>
        <v>0</v>
      </c>
      <c r="Q10" s="4" t="s">
        <v>71</v>
      </c>
      <c r="R10" s="4" t="s">
        <v>71</v>
      </c>
      <c r="S10" s="4">
        <v>337767606</v>
      </c>
    </row>
    <row r="11" spans="1:19" x14ac:dyDescent="0.2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6">
        <f>SUM(K12/398511188*100)</f>
        <v>0</v>
      </c>
      <c r="M12" s="4">
        <v>0</v>
      </c>
      <c r="N12" s="4" t="s">
        <v>71</v>
      </c>
      <c r="O12" s="4">
        <v>0</v>
      </c>
      <c r="P12" s="16">
        <v>0</v>
      </c>
      <c r="Q12" s="4" t="s">
        <v>71</v>
      </c>
      <c r="R12" s="4" t="s">
        <v>71</v>
      </c>
      <c r="S12" s="4">
        <v>0</v>
      </c>
    </row>
    <row r="13" spans="1:19" x14ac:dyDescent="0.2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6">
        <f>SUM(G13/398511188*100)</f>
        <v>0</v>
      </c>
      <c r="I13" s="4">
        <v>0</v>
      </c>
      <c r="J13" s="4">
        <v>0</v>
      </c>
      <c r="K13" s="4">
        <v>0</v>
      </c>
      <c r="L13" s="16">
        <f>SUM(K13/398511188*100)</f>
        <v>0</v>
      </c>
      <c r="M13" s="4">
        <v>0</v>
      </c>
      <c r="N13" s="16">
        <f>SUM((G13+M13)/398511188*100)</f>
        <v>0</v>
      </c>
      <c r="O13" s="4">
        <v>0</v>
      </c>
      <c r="P13" s="16">
        <v>0</v>
      </c>
      <c r="Q13" s="4" t="s">
        <v>71</v>
      </c>
      <c r="R13" s="4" t="s">
        <v>71</v>
      </c>
      <c r="S13" s="4">
        <v>0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x14ac:dyDescent="0.25">
      <c r="A15" s="12"/>
      <c r="B15" s="12" t="s">
        <v>78</v>
      </c>
      <c r="C15" s="12">
        <f>SUM(C9:C13)</f>
        <v>47708</v>
      </c>
      <c r="D15" s="12">
        <f>SUM(D9:D13)</f>
        <v>398511188</v>
      </c>
      <c r="E15" s="12">
        <f>SUM(E9:E13)</f>
        <v>0</v>
      </c>
      <c r="F15" s="12">
        <f>SUM(F9:F13)</f>
        <v>0</v>
      </c>
      <c r="G15" s="12">
        <f>SUM(G9:G13)</f>
        <v>398511188</v>
      </c>
      <c r="H15" s="17">
        <f>SUM(H9:H13)</f>
        <v>100</v>
      </c>
      <c r="I15" s="12">
        <f>SUM(I9:I13)</f>
        <v>398511188</v>
      </c>
      <c r="J15" s="12">
        <f>SUM(J9:J13)</f>
        <v>0</v>
      </c>
      <c r="K15" s="12">
        <f>SUM(K9:K13)</f>
        <v>398511188</v>
      </c>
      <c r="L15" s="17">
        <f>SUM(L9:L13)</f>
        <v>100</v>
      </c>
      <c r="M15" s="12">
        <f>SUM(M9:M13)</f>
        <v>0</v>
      </c>
      <c r="N15" s="17">
        <f>SUM(N9:N13)</f>
        <v>100</v>
      </c>
      <c r="O15" s="12">
        <f>SUM(O9:O13)</f>
        <v>0</v>
      </c>
      <c r="P15" s="17">
        <f>SUM(O15/G15*100)</f>
        <v>0</v>
      </c>
      <c r="Q15" s="12">
        <f>SUM(Q9:Q13)</f>
        <v>0</v>
      </c>
      <c r="R15" s="17">
        <f>SUM(R9:R13)</f>
        <v>0</v>
      </c>
      <c r="S15" s="12">
        <f>SUM(S9:S13)</f>
        <v>398177787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1EB33-2E9B-4BFF-9184-13E21197B9A0}">
  <dimension ref="A1:T32"/>
  <sheetViews>
    <sheetView workbookViewId="0">
      <selection activeCell="A3" sqref="A3:T3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79</v>
      </c>
    </row>
    <row r="3" spans="1:20" s="6" customFormat="1" ht="135" x14ac:dyDescent="0.25">
      <c r="A3" s="9" t="s">
        <v>31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83</v>
      </c>
      <c r="J3" s="11" t="s">
        <v>40</v>
      </c>
      <c r="K3" s="11"/>
      <c r="L3" s="11"/>
      <c r="M3" s="11"/>
      <c r="N3" s="9" t="s">
        <v>41</v>
      </c>
      <c r="O3" s="9" t="s">
        <v>84</v>
      </c>
      <c r="P3" s="11" t="s">
        <v>43</v>
      </c>
      <c r="Q3" s="11"/>
      <c r="R3" s="11" t="s">
        <v>44</v>
      </c>
      <c r="S3" s="11"/>
      <c r="T3" s="9" t="s">
        <v>45</v>
      </c>
    </row>
    <row r="4" spans="1:20" s="6" customFormat="1" ht="3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46</v>
      </c>
      <c r="K4" s="13"/>
      <c r="L4" s="13"/>
      <c r="M4" s="9" t="s">
        <v>47</v>
      </c>
      <c r="N4" s="18"/>
      <c r="O4" s="12"/>
      <c r="P4" s="10" t="s">
        <v>48</v>
      </c>
      <c r="Q4" s="9" t="s">
        <v>49</v>
      </c>
      <c r="R4" s="9" t="s">
        <v>48</v>
      </c>
      <c r="S4" s="9" t="s">
        <v>49</v>
      </c>
      <c r="T4" s="12"/>
    </row>
    <row r="5" spans="1:20" s="6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9" t="s">
        <v>50</v>
      </c>
      <c r="K5" s="9" t="s">
        <v>51</v>
      </c>
      <c r="L5" s="9" t="s">
        <v>52</v>
      </c>
      <c r="M5" s="12"/>
      <c r="N5" s="12"/>
      <c r="O5" s="12"/>
      <c r="P5" s="12"/>
      <c r="Q5" s="12"/>
      <c r="R5" s="12"/>
      <c r="S5" s="12"/>
      <c r="T5" s="12"/>
    </row>
    <row r="6" spans="1:20" s="6" customFormat="1" x14ac:dyDescent="0.25">
      <c r="A6" s="19"/>
      <c r="B6" s="19" t="s">
        <v>53</v>
      </c>
      <c r="C6" s="19" t="s">
        <v>54</v>
      </c>
      <c r="D6" s="19" t="s">
        <v>55</v>
      </c>
      <c r="E6" s="19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20" t="s">
        <v>61</v>
      </c>
      <c r="K6" s="20"/>
      <c r="L6" s="20"/>
      <c r="M6" s="20"/>
      <c r="N6" s="19" t="s">
        <v>62</v>
      </c>
      <c r="O6" s="19" t="s">
        <v>63</v>
      </c>
      <c r="P6" s="20" t="s">
        <v>64</v>
      </c>
      <c r="Q6" s="20"/>
      <c r="R6" s="20" t="s">
        <v>65</v>
      </c>
      <c r="S6" s="20"/>
      <c r="T6" s="19" t="s">
        <v>66</v>
      </c>
    </row>
    <row r="7" spans="1:20" x14ac:dyDescent="0.2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4" t="s">
        <v>87</v>
      </c>
      <c r="B8" s="4" t="s">
        <v>88</v>
      </c>
      <c r="C8" s="4"/>
      <c r="D8" s="4">
        <v>9</v>
      </c>
      <c r="E8" s="4">
        <v>60410181</v>
      </c>
      <c r="F8" s="4">
        <v>0</v>
      </c>
      <c r="G8" s="4">
        <v>0</v>
      </c>
      <c r="H8" s="4">
        <v>60410181</v>
      </c>
      <c r="I8" s="16">
        <f>SUM(H8/398511188*100)</f>
        <v>15.158967381362453</v>
      </c>
      <c r="J8" s="4">
        <v>60410181</v>
      </c>
      <c r="K8" s="4">
        <v>0</v>
      </c>
      <c r="L8" s="4">
        <f>+J8+K8</f>
        <v>60410181</v>
      </c>
      <c r="M8" s="16">
        <f>SUM(L8/398511188*100)</f>
        <v>15.158967381362453</v>
      </c>
      <c r="N8" s="4">
        <v>0</v>
      </c>
      <c r="O8" s="16">
        <f>SUM((H8+N8)/398511188*100)</f>
        <v>15.158967381362453</v>
      </c>
      <c r="P8" s="4">
        <v>0</v>
      </c>
      <c r="Q8" s="16">
        <v>0</v>
      </c>
      <c r="R8" s="4">
        <v>0</v>
      </c>
      <c r="S8" s="16">
        <v>0</v>
      </c>
      <c r="T8" s="4">
        <v>60410181</v>
      </c>
    </row>
    <row r="9" spans="1:20" x14ac:dyDescent="0.25">
      <c r="A9" s="4"/>
      <c r="B9" s="4" t="s">
        <v>89</v>
      </c>
      <c r="C9" s="4" t="s">
        <v>90</v>
      </c>
      <c r="D9" s="4">
        <v>1</v>
      </c>
      <c r="E9" s="4">
        <v>113415</v>
      </c>
      <c r="F9" s="4">
        <v>0</v>
      </c>
      <c r="G9" s="4">
        <v>0</v>
      </c>
      <c r="H9" s="4">
        <v>113415</v>
      </c>
      <c r="I9" s="16">
        <f>SUM(H9/398511188*100)</f>
        <v>2.84596777744669E-2</v>
      </c>
      <c r="J9" s="4">
        <v>113415</v>
      </c>
      <c r="K9" s="4">
        <v>0</v>
      </c>
      <c r="L9" s="4">
        <f>+J9+K9</f>
        <v>113415</v>
      </c>
      <c r="M9" s="16">
        <f>SUM(L9/398511188*100)</f>
        <v>2.84596777744669E-2</v>
      </c>
      <c r="N9" s="4">
        <v>0</v>
      </c>
      <c r="O9" s="16">
        <f>SUM((H9+N9)/398511188*100)</f>
        <v>2.84596777744669E-2</v>
      </c>
      <c r="P9" s="4">
        <v>0</v>
      </c>
      <c r="Q9" s="16">
        <f>SUM(P9/H9*100)</f>
        <v>0</v>
      </c>
      <c r="R9" s="4">
        <v>0</v>
      </c>
      <c r="S9" s="16">
        <f>SUM(R9/H9*100)</f>
        <v>0</v>
      </c>
      <c r="T9" s="4">
        <v>113415</v>
      </c>
    </row>
    <row r="10" spans="1:20" x14ac:dyDescent="0.25">
      <c r="A10" s="4"/>
      <c r="B10" s="4" t="s">
        <v>91</v>
      </c>
      <c r="C10" s="4" t="s">
        <v>92</v>
      </c>
      <c r="D10" s="4">
        <v>1</v>
      </c>
      <c r="E10" s="4">
        <v>4856990</v>
      </c>
      <c r="F10" s="4">
        <v>0</v>
      </c>
      <c r="G10" s="4">
        <v>0</v>
      </c>
      <c r="H10" s="4">
        <v>4856990</v>
      </c>
      <c r="I10" s="16">
        <f>SUM(H10/398511188*100)</f>
        <v>1.2187838500534143</v>
      </c>
      <c r="J10" s="4">
        <v>4856990</v>
      </c>
      <c r="K10" s="4">
        <v>0</v>
      </c>
      <c r="L10" s="4">
        <f>+J10+K10</f>
        <v>4856990</v>
      </c>
      <c r="M10" s="16">
        <f>SUM(L10/398511188*100)</f>
        <v>1.2187838500534143</v>
      </c>
      <c r="N10" s="4">
        <v>0</v>
      </c>
      <c r="O10" s="16">
        <f>SUM((H10+N10)/398511188*100)</f>
        <v>1.2187838500534143</v>
      </c>
      <c r="P10" s="4">
        <v>0</v>
      </c>
      <c r="Q10" s="16">
        <f>SUM(P10/H10*100)</f>
        <v>0</v>
      </c>
      <c r="R10" s="4">
        <v>0</v>
      </c>
      <c r="S10" s="16">
        <f>SUM(R10/H10*100)</f>
        <v>0</v>
      </c>
      <c r="T10" s="4">
        <v>4856990</v>
      </c>
    </row>
    <row r="11" spans="1:20" x14ac:dyDescent="0.25">
      <c r="A11" s="4"/>
      <c r="B11" s="4" t="s">
        <v>93</v>
      </c>
      <c r="C11" s="4" t="s">
        <v>94</v>
      </c>
      <c r="D11" s="4">
        <v>1</v>
      </c>
      <c r="E11" s="4">
        <v>7000</v>
      </c>
      <c r="F11" s="4">
        <v>0</v>
      </c>
      <c r="G11" s="4">
        <v>0</v>
      </c>
      <c r="H11" s="4">
        <v>7000</v>
      </c>
      <c r="I11" s="16">
        <f>SUM(H11/398511188*100)</f>
        <v>1.7565378867104731E-3</v>
      </c>
      <c r="J11" s="4">
        <v>7000</v>
      </c>
      <c r="K11" s="4">
        <v>0</v>
      </c>
      <c r="L11" s="4">
        <f>+J11+K11</f>
        <v>7000</v>
      </c>
      <c r="M11" s="16">
        <f>SUM(L11/398511188*100)</f>
        <v>1.7565378867104731E-3</v>
      </c>
      <c r="N11" s="4">
        <v>0</v>
      </c>
      <c r="O11" s="16">
        <f>SUM((H11+N11)/398511188*100)</f>
        <v>1.7565378867104731E-3</v>
      </c>
      <c r="P11" s="4">
        <v>0</v>
      </c>
      <c r="Q11" s="16">
        <f>SUM(P11/H11*100)</f>
        <v>0</v>
      </c>
      <c r="R11" s="4">
        <v>0</v>
      </c>
      <c r="S11" s="16">
        <f>SUM(R11/H11*100)</f>
        <v>0</v>
      </c>
      <c r="T11" s="4">
        <v>7000</v>
      </c>
    </row>
    <row r="12" spans="1:20" x14ac:dyDescent="0.25">
      <c r="A12" s="4"/>
      <c r="B12" s="4" t="s">
        <v>95</v>
      </c>
      <c r="C12" s="4" t="s">
        <v>96</v>
      </c>
      <c r="D12" s="4">
        <v>1</v>
      </c>
      <c r="E12" s="4">
        <v>20816129</v>
      </c>
      <c r="F12" s="4">
        <v>0</v>
      </c>
      <c r="G12" s="4">
        <v>0</v>
      </c>
      <c r="H12" s="4">
        <v>20816129</v>
      </c>
      <c r="I12" s="16">
        <f>SUM(H12/398511188*100)</f>
        <v>5.2234741775932267</v>
      </c>
      <c r="J12" s="4">
        <v>20816129</v>
      </c>
      <c r="K12" s="4">
        <v>0</v>
      </c>
      <c r="L12" s="4">
        <f>+J12+K12</f>
        <v>20816129</v>
      </c>
      <c r="M12" s="16">
        <f>SUM(L12/398511188*100)</f>
        <v>5.2234741775932267</v>
      </c>
      <c r="N12" s="4">
        <v>0</v>
      </c>
      <c r="O12" s="16">
        <f>SUM((H12+N12)/398511188*100)</f>
        <v>5.2234741775932267</v>
      </c>
      <c r="P12" s="4">
        <v>0</v>
      </c>
      <c r="Q12" s="16">
        <f>SUM(P12/H12*100)</f>
        <v>0</v>
      </c>
      <c r="R12" s="4">
        <v>0</v>
      </c>
      <c r="S12" s="16">
        <f>SUM(R12/H12*100)</f>
        <v>0</v>
      </c>
      <c r="T12" s="4">
        <v>20816129</v>
      </c>
    </row>
    <row r="13" spans="1:20" x14ac:dyDescent="0.25">
      <c r="A13" s="4"/>
      <c r="B13" s="4" t="s">
        <v>97</v>
      </c>
      <c r="C13" s="4" t="s">
        <v>98</v>
      </c>
      <c r="D13" s="4">
        <v>1</v>
      </c>
      <c r="E13" s="4">
        <v>26297347</v>
      </c>
      <c r="F13" s="4">
        <v>0</v>
      </c>
      <c r="G13" s="4">
        <v>0</v>
      </c>
      <c r="H13" s="4">
        <v>26297347</v>
      </c>
      <c r="I13" s="16">
        <f>SUM(H13/398511188*100)</f>
        <v>6.5988980464959992</v>
      </c>
      <c r="J13" s="4">
        <v>26297347</v>
      </c>
      <c r="K13" s="4">
        <v>0</v>
      </c>
      <c r="L13" s="4">
        <f>+J13+K13</f>
        <v>26297347</v>
      </c>
      <c r="M13" s="16">
        <f>SUM(L13/398511188*100)</f>
        <v>6.5988980464959992</v>
      </c>
      <c r="N13" s="4">
        <v>0</v>
      </c>
      <c r="O13" s="16">
        <f>SUM((H13+N13)/398511188*100)</f>
        <v>6.5988980464959992</v>
      </c>
      <c r="P13" s="4">
        <v>0</v>
      </c>
      <c r="Q13" s="16">
        <f>SUM(P13/H13*100)</f>
        <v>0</v>
      </c>
      <c r="R13" s="4">
        <v>0</v>
      </c>
      <c r="S13" s="16">
        <f>SUM(R13/H13*100)</f>
        <v>0</v>
      </c>
      <c r="T13" s="4">
        <v>26297347</v>
      </c>
    </row>
    <row r="14" spans="1:20" x14ac:dyDescent="0.25">
      <c r="A14" s="4"/>
      <c r="B14" s="4" t="s">
        <v>99</v>
      </c>
      <c r="C14" s="4" t="s">
        <v>100</v>
      </c>
      <c r="D14" s="4">
        <v>1</v>
      </c>
      <c r="E14" s="4">
        <v>120000</v>
      </c>
      <c r="F14" s="4">
        <v>0</v>
      </c>
      <c r="G14" s="4">
        <v>0</v>
      </c>
      <c r="H14" s="4">
        <v>120000</v>
      </c>
      <c r="I14" s="16">
        <f>SUM(H14/398511188*100)</f>
        <v>3.0112078057893822E-2</v>
      </c>
      <c r="J14" s="4">
        <v>120000</v>
      </c>
      <c r="K14" s="4">
        <v>0</v>
      </c>
      <c r="L14" s="4">
        <f>+J14+K14</f>
        <v>120000</v>
      </c>
      <c r="M14" s="16">
        <f>SUM(L14/398511188*100)</f>
        <v>3.0112078057893822E-2</v>
      </c>
      <c r="N14" s="4">
        <v>0</v>
      </c>
      <c r="O14" s="16">
        <f>SUM((H14+N14)/398511188*100)</f>
        <v>3.0112078057893822E-2</v>
      </c>
      <c r="P14" s="4">
        <v>0</v>
      </c>
      <c r="Q14" s="16">
        <f>SUM(P14/H14*100)</f>
        <v>0</v>
      </c>
      <c r="R14" s="4">
        <v>0</v>
      </c>
      <c r="S14" s="16">
        <f>SUM(R14/H14*100)</f>
        <v>0</v>
      </c>
      <c r="T14" s="4">
        <v>120000</v>
      </c>
    </row>
    <row r="15" spans="1:20" x14ac:dyDescent="0.25">
      <c r="A15" s="4"/>
      <c r="B15" s="4" t="s">
        <v>101</v>
      </c>
      <c r="C15" s="4" t="s">
        <v>102</v>
      </c>
      <c r="D15" s="4">
        <v>1</v>
      </c>
      <c r="E15" s="4">
        <v>3000000</v>
      </c>
      <c r="F15" s="4">
        <v>0</v>
      </c>
      <c r="G15" s="4">
        <v>0</v>
      </c>
      <c r="H15" s="4">
        <v>3000000</v>
      </c>
      <c r="I15" s="16">
        <f>SUM(H15/398511188*100)</f>
        <v>0.75280195144734552</v>
      </c>
      <c r="J15" s="4">
        <v>3000000</v>
      </c>
      <c r="K15" s="4">
        <v>0</v>
      </c>
      <c r="L15" s="4">
        <f>+J15+K15</f>
        <v>3000000</v>
      </c>
      <c r="M15" s="16">
        <f>SUM(L15/398511188*100)</f>
        <v>0.75280195144734552</v>
      </c>
      <c r="N15" s="4">
        <v>0</v>
      </c>
      <c r="O15" s="16">
        <f>SUM((H15+N15)/398511188*100)</f>
        <v>0.75280195144734552</v>
      </c>
      <c r="P15" s="4">
        <v>0</v>
      </c>
      <c r="Q15" s="16">
        <f>SUM(P15/H15*100)</f>
        <v>0</v>
      </c>
      <c r="R15" s="4">
        <v>0</v>
      </c>
      <c r="S15" s="16">
        <f>SUM(R15/H15*100)</f>
        <v>0</v>
      </c>
      <c r="T15" s="4">
        <v>3000000</v>
      </c>
    </row>
    <row r="16" spans="1:20" x14ac:dyDescent="0.25">
      <c r="A16" s="4"/>
      <c r="B16" s="4" t="s">
        <v>103</v>
      </c>
      <c r="C16" s="4" t="s">
        <v>104</v>
      </c>
      <c r="D16" s="4">
        <v>1</v>
      </c>
      <c r="E16" s="4">
        <v>3000000</v>
      </c>
      <c r="F16" s="4">
        <v>0</v>
      </c>
      <c r="G16" s="4">
        <v>0</v>
      </c>
      <c r="H16" s="4">
        <v>3000000</v>
      </c>
      <c r="I16" s="16">
        <f>SUM(H16/398511188*100)</f>
        <v>0.75280195144734552</v>
      </c>
      <c r="J16" s="4">
        <v>3000000</v>
      </c>
      <c r="K16" s="4">
        <v>0</v>
      </c>
      <c r="L16" s="4">
        <f>+J16+K16</f>
        <v>3000000</v>
      </c>
      <c r="M16" s="16">
        <f>SUM(L16/398511188*100)</f>
        <v>0.75280195144734552</v>
      </c>
      <c r="N16" s="4">
        <v>0</v>
      </c>
      <c r="O16" s="16">
        <f>SUM((H16+N16)/398511188*100)</f>
        <v>0.75280195144734552</v>
      </c>
      <c r="P16" s="4">
        <v>0</v>
      </c>
      <c r="Q16" s="16">
        <f>SUM(P16/H16*100)</f>
        <v>0</v>
      </c>
      <c r="R16" s="4">
        <v>0</v>
      </c>
      <c r="S16" s="16">
        <f>SUM(R16/H16*100)</f>
        <v>0</v>
      </c>
      <c r="T16" s="4">
        <v>3000000</v>
      </c>
    </row>
    <row r="17" spans="1:20" x14ac:dyDescent="0.25">
      <c r="A17" s="4"/>
      <c r="B17" s="4" t="s">
        <v>105</v>
      </c>
      <c r="C17" s="4" t="s">
        <v>106</v>
      </c>
      <c r="D17" s="4">
        <v>1</v>
      </c>
      <c r="E17" s="4">
        <v>2199300</v>
      </c>
      <c r="F17" s="4">
        <v>0</v>
      </c>
      <c r="G17" s="4">
        <v>0</v>
      </c>
      <c r="H17" s="4">
        <v>2199300</v>
      </c>
      <c r="I17" s="16">
        <f>SUM(H17/398511188*100)</f>
        <v>0.55187911060604911</v>
      </c>
      <c r="J17" s="4">
        <v>2199300</v>
      </c>
      <c r="K17" s="4">
        <v>0</v>
      </c>
      <c r="L17" s="4">
        <f>+J17+K17</f>
        <v>2199300</v>
      </c>
      <c r="M17" s="16">
        <f>SUM(L17/398511188*100)</f>
        <v>0.55187911060604911</v>
      </c>
      <c r="N17" s="4">
        <v>0</v>
      </c>
      <c r="O17" s="16">
        <f>SUM((H17+N17)/398511188*100)</f>
        <v>0.55187911060604911</v>
      </c>
      <c r="P17" s="4">
        <v>0</v>
      </c>
      <c r="Q17" s="16">
        <f>SUM(P17/H17*100)</f>
        <v>0</v>
      </c>
      <c r="R17" s="4">
        <v>0</v>
      </c>
      <c r="S17" s="16">
        <f>SUM(R17/H17*100)</f>
        <v>0</v>
      </c>
      <c r="T17" s="4">
        <v>2199300</v>
      </c>
    </row>
    <row r="18" spans="1:20" x14ac:dyDescent="0.25">
      <c r="A18" s="4" t="s">
        <v>107</v>
      </c>
      <c r="B18" s="4" t="s">
        <v>108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6">
        <f>SUM(H18/398511188*100)</f>
        <v>0</v>
      </c>
      <c r="J18" s="4">
        <v>0</v>
      </c>
      <c r="K18" s="4">
        <v>0</v>
      </c>
      <c r="L18" s="4">
        <f>+J18+K18</f>
        <v>0</v>
      </c>
      <c r="M18" s="16">
        <f>SUM(L18/398511188*100)</f>
        <v>0</v>
      </c>
      <c r="N18" s="4">
        <v>0</v>
      </c>
      <c r="O18" s="16">
        <f>SUM((H18+N18)/398511188*100)</f>
        <v>0</v>
      </c>
      <c r="P18" s="4">
        <v>0</v>
      </c>
      <c r="Q18" s="16">
        <v>0</v>
      </c>
      <c r="R18" s="4">
        <v>0</v>
      </c>
      <c r="S18" s="16">
        <v>0</v>
      </c>
      <c r="T18" s="4">
        <v>0</v>
      </c>
    </row>
    <row r="19" spans="1:20" x14ac:dyDescent="0.25">
      <c r="A19" s="4" t="s">
        <v>109</v>
      </c>
      <c r="B19" s="4" t="s">
        <v>110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6">
        <f>SUM(H19/398511188*100)</f>
        <v>0</v>
      </c>
      <c r="J19" s="4">
        <v>0</v>
      </c>
      <c r="K19" s="4">
        <v>0</v>
      </c>
      <c r="L19" s="4">
        <f>+J19+K19</f>
        <v>0</v>
      </c>
      <c r="M19" s="16">
        <f>SUM(L19/398511188*100)</f>
        <v>0</v>
      </c>
      <c r="N19" s="4">
        <v>0</v>
      </c>
      <c r="O19" s="16">
        <f>SUM((H19+N19)/398511188*100)</f>
        <v>0</v>
      </c>
      <c r="P19" s="4">
        <v>0</v>
      </c>
      <c r="Q19" s="16">
        <v>0</v>
      </c>
      <c r="R19" s="4">
        <v>0</v>
      </c>
      <c r="S19" s="16">
        <v>0</v>
      </c>
      <c r="T19" s="4">
        <v>0</v>
      </c>
    </row>
    <row r="20" spans="1:20" x14ac:dyDescent="0.25">
      <c r="A20" s="4" t="s">
        <v>111</v>
      </c>
      <c r="B20" s="4" t="s">
        <v>112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6">
        <f>SUM(H20/398511188*100)</f>
        <v>0</v>
      </c>
      <c r="J20" s="4">
        <v>0</v>
      </c>
      <c r="K20" s="4">
        <v>0</v>
      </c>
      <c r="L20" s="4">
        <f>+J20+K20</f>
        <v>0</v>
      </c>
      <c r="M20" s="16">
        <f>SUM(L20/398511188*100)</f>
        <v>0</v>
      </c>
      <c r="N20" s="4">
        <v>0</v>
      </c>
      <c r="O20" s="16">
        <f>SUM((H20+N20)/398511188*100)</f>
        <v>0</v>
      </c>
      <c r="P20" s="4">
        <v>0</v>
      </c>
      <c r="Q20" s="16">
        <v>0</v>
      </c>
      <c r="R20" s="4">
        <v>0</v>
      </c>
      <c r="S20" s="16">
        <v>0</v>
      </c>
      <c r="T20" s="4">
        <v>0</v>
      </c>
    </row>
    <row r="21" spans="1:20" s="6" customFormat="1" x14ac:dyDescent="0.25">
      <c r="A21" s="12"/>
      <c r="B21" s="12" t="s">
        <v>113</v>
      </c>
      <c r="C21" s="12"/>
      <c r="D21" s="12">
        <f>+D8+D18+D19+D20</f>
        <v>9</v>
      </c>
      <c r="E21" s="12">
        <f>+E8+E18+E19+E20</f>
        <v>60410181</v>
      </c>
      <c r="F21" s="12">
        <f>+F8+F18+F19+F20</f>
        <v>0</v>
      </c>
      <c r="G21" s="12">
        <f>+G8+G18+G19+G20</f>
        <v>0</v>
      </c>
      <c r="H21" s="12">
        <f>+H8+H18+H19+H20</f>
        <v>60410181</v>
      </c>
      <c r="I21" s="17">
        <f>+I8+I18+I19+I20</f>
        <v>15.158967381362453</v>
      </c>
      <c r="J21" s="12">
        <f>+J8+J18+J19+J20</f>
        <v>60410181</v>
      </c>
      <c r="K21" s="12">
        <f>+K8+K18+K19+K20</f>
        <v>0</v>
      </c>
      <c r="L21" s="12">
        <f>+L8+L18+L19+L20</f>
        <v>60410181</v>
      </c>
      <c r="M21" s="17">
        <f>+M8+M18+M19+M20</f>
        <v>15.158967381362453</v>
      </c>
      <c r="N21" s="12">
        <f>+N8+N18+N19+N20</f>
        <v>0</v>
      </c>
      <c r="O21" s="17">
        <f>+O8+O18+O19+O20</f>
        <v>15.158967381362453</v>
      </c>
      <c r="P21" s="12">
        <f>+P8+P18+P19+P20</f>
        <v>0</v>
      </c>
      <c r="Q21" s="17">
        <v>0</v>
      </c>
      <c r="R21" s="12">
        <f>+R8+R18+R19+R20</f>
        <v>0</v>
      </c>
      <c r="S21" s="17">
        <f>SUM(R21/H21*100)</f>
        <v>0</v>
      </c>
      <c r="T21" s="12">
        <f>+T8+T18+T19+T20</f>
        <v>60410181</v>
      </c>
    </row>
    <row r="22" spans="1:20" x14ac:dyDescent="0.25">
      <c r="A22" s="5" t="s">
        <v>114</v>
      </c>
      <c r="B22" s="4" t="s">
        <v>115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4" t="s">
        <v>87</v>
      </c>
      <c r="B23" s="4" t="s">
        <v>116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6">
        <f>SUM(H23/398511188*100)</f>
        <v>0</v>
      </c>
      <c r="J23" s="4">
        <v>0</v>
      </c>
      <c r="K23" s="4">
        <v>0</v>
      </c>
      <c r="L23" s="4">
        <f>+J23+K23</f>
        <v>0</v>
      </c>
      <c r="M23" s="16">
        <f>SUM(L23/398511188*100)</f>
        <v>0</v>
      </c>
      <c r="N23" s="4">
        <v>0</v>
      </c>
      <c r="O23" s="16">
        <f>SUM((H23+N23)/398511188*100)</f>
        <v>0</v>
      </c>
      <c r="P23" s="4">
        <v>0</v>
      </c>
      <c r="Q23" s="16">
        <v>0</v>
      </c>
      <c r="R23" s="4">
        <v>0</v>
      </c>
      <c r="S23" s="16">
        <v>0</v>
      </c>
      <c r="T23" s="4">
        <v>0</v>
      </c>
    </row>
    <row r="24" spans="1:20" x14ac:dyDescent="0.25">
      <c r="A24" s="4" t="s">
        <v>107</v>
      </c>
      <c r="B24" s="4" t="s">
        <v>117</v>
      </c>
      <c r="C24" s="4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6">
        <f>SUM(H24/398511188*100)</f>
        <v>0</v>
      </c>
      <c r="J24" s="4">
        <v>0</v>
      </c>
      <c r="K24" s="4">
        <v>0</v>
      </c>
      <c r="L24" s="4">
        <f>+J24+K24</f>
        <v>0</v>
      </c>
      <c r="M24" s="16">
        <f>SUM(L24/398511188*100)</f>
        <v>0</v>
      </c>
      <c r="N24" s="4">
        <v>0</v>
      </c>
      <c r="O24" s="16">
        <f>SUM((H24+N24)/398511188*100)</f>
        <v>0</v>
      </c>
      <c r="P24" s="4">
        <v>0</v>
      </c>
      <c r="Q24" s="16">
        <v>0</v>
      </c>
      <c r="R24" s="4">
        <v>0</v>
      </c>
      <c r="S24" s="16">
        <v>0</v>
      </c>
      <c r="T24" s="4">
        <v>0</v>
      </c>
    </row>
    <row r="25" spans="1:20" x14ac:dyDescent="0.25">
      <c r="A25" s="4" t="s">
        <v>109</v>
      </c>
      <c r="B25" s="4" t="s">
        <v>118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6">
        <f>SUM(H25/398511188*100)</f>
        <v>0</v>
      </c>
      <c r="J25" s="4">
        <v>0</v>
      </c>
      <c r="K25" s="4">
        <v>0</v>
      </c>
      <c r="L25" s="4">
        <f>+J25+K25</f>
        <v>0</v>
      </c>
      <c r="M25" s="16">
        <f>SUM(L25/398511188*100)</f>
        <v>0</v>
      </c>
      <c r="N25" s="4">
        <v>0</v>
      </c>
      <c r="O25" s="16">
        <f>SUM((H25+N25)/398511188*100)</f>
        <v>0</v>
      </c>
      <c r="P25" s="4">
        <v>0</v>
      </c>
      <c r="Q25" s="16">
        <v>0</v>
      </c>
      <c r="R25" s="4">
        <v>0</v>
      </c>
      <c r="S25" s="16">
        <v>0</v>
      </c>
      <c r="T25" s="4">
        <v>0</v>
      </c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4" t="s">
        <v>111</v>
      </c>
      <c r="B27" s="4" t="s">
        <v>119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6">
        <f>SUM(H27/398511188*100)</f>
        <v>0</v>
      </c>
      <c r="J27" s="4">
        <v>0</v>
      </c>
      <c r="K27" s="4">
        <v>0</v>
      </c>
      <c r="L27" s="4">
        <f>+J27+K27</f>
        <v>0</v>
      </c>
      <c r="M27" s="16">
        <f>SUM(L27/398511188*100)</f>
        <v>0</v>
      </c>
      <c r="N27" s="4">
        <v>0</v>
      </c>
      <c r="O27" s="16">
        <f>SUM((H27+N27)/398511188*100)</f>
        <v>0</v>
      </c>
      <c r="P27" s="4">
        <v>0</v>
      </c>
      <c r="Q27" s="16">
        <v>0</v>
      </c>
      <c r="R27" s="4">
        <v>0</v>
      </c>
      <c r="S27" s="16">
        <v>0</v>
      </c>
      <c r="T27" s="4">
        <v>0</v>
      </c>
    </row>
    <row r="28" spans="1:2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4" t="s">
        <v>120</v>
      </c>
      <c r="B29" s="4" t="s">
        <v>121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6">
        <f>SUM(H29/398511188*100)</f>
        <v>0</v>
      </c>
      <c r="J29" s="4">
        <v>0</v>
      </c>
      <c r="K29" s="4">
        <v>0</v>
      </c>
      <c r="L29" s="4">
        <f>+J29+K29</f>
        <v>0</v>
      </c>
      <c r="M29" s="16">
        <f>SUM(L29/398511188*100)</f>
        <v>0</v>
      </c>
      <c r="N29" s="4">
        <v>0</v>
      </c>
      <c r="O29" s="16">
        <f>SUM((H29+N29)/398511188*100)</f>
        <v>0</v>
      </c>
      <c r="P29" s="4">
        <v>0</v>
      </c>
      <c r="Q29" s="16">
        <v>0</v>
      </c>
      <c r="R29" s="4">
        <v>0</v>
      </c>
      <c r="S29" s="16">
        <v>0</v>
      </c>
      <c r="T29" s="4">
        <v>0</v>
      </c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6" customFormat="1" x14ac:dyDescent="0.25">
      <c r="A31" s="12"/>
      <c r="B31" s="12" t="s">
        <v>122</v>
      </c>
      <c r="C31" s="12"/>
      <c r="D31" s="12">
        <f>+D23+D24+D25+D27+D29</f>
        <v>0</v>
      </c>
      <c r="E31" s="12">
        <f>+E23+E24+E25+E27+E29</f>
        <v>0</v>
      </c>
      <c r="F31" s="12">
        <f>+F23+F24+F25+F27+F29</f>
        <v>0</v>
      </c>
      <c r="G31" s="12">
        <f>+G23+G24+G25+G27+G29</f>
        <v>0</v>
      </c>
      <c r="H31" s="12">
        <f>+H23+H24+H25+H27+H29</f>
        <v>0</v>
      </c>
      <c r="I31" s="17">
        <f>+I23+I24+I25+I27+I29</f>
        <v>0</v>
      </c>
      <c r="J31" s="12">
        <f>+J23+J24+J25+J27+J29</f>
        <v>0</v>
      </c>
      <c r="K31" s="12">
        <f>+K23+K24+K25+K27+K29</f>
        <v>0</v>
      </c>
      <c r="L31" s="12">
        <f>+L23+L24+L25+L27+L29</f>
        <v>0</v>
      </c>
      <c r="M31" s="17">
        <f>+M23+M24+M25+M27+M29</f>
        <v>0</v>
      </c>
      <c r="N31" s="12">
        <f>+N23+N24+N25+N27+N29</f>
        <v>0</v>
      </c>
      <c r="O31" s="17">
        <f>+O23+O24+O25+O27+O29</f>
        <v>0</v>
      </c>
      <c r="P31" s="12">
        <f>+P23+P24+P25+P27+P29</f>
        <v>0</v>
      </c>
      <c r="Q31" s="17">
        <v>0</v>
      </c>
      <c r="R31" s="12">
        <f>+R23+R24+R25+R27+R29</f>
        <v>0</v>
      </c>
      <c r="S31" s="17">
        <f>+S23+S24+S25+S27+S29</f>
        <v>0</v>
      </c>
      <c r="T31" s="12">
        <f>+T23+T24+T25+T27+T29</f>
        <v>0</v>
      </c>
    </row>
    <row r="32" spans="1:20" s="6" customFormat="1" x14ac:dyDescent="0.25">
      <c r="A32" s="12"/>
      <c r="B32" s="12" t="s">
        <v>123</v>
      </c>
      <c r="C32" s="12"/>
      <c r="D32" s="12">
        <f>+(D21+D31)</f>
        <v>9</v>
      </c>
      <c r="E32" s="12">
        <f>+(E21+E31)</f>
        <v>60410181</v>
      </c>
      <c r="F32" s="12">
        <f>+(F21+F31)</f>
        <v>0</v>
      </c>
      <c r="G32" s="12">
        <f>+(G21+G31)</f>
        <v>0</v>
      </c>
      <c r="H32" s="12">
        <f>+(H21+H31)</f>
        <v>60410181</v>
      </c>
      <c r="I32" s="17">
        <f>+(I21+I31)</f>
        <v>15.158967381362453</v>
      </c>
      <c r="J32" s="12">
        <f>+(J21+J31)</f>
        <v>60410181</v>
      </c>
      <c r="K32" s="12">
        <f>+(K21+K31)</f>
        <v>0</v>
      </c>
      <c r="L32" s="12">
        <f>+(L21+L31)</f>
        <v>60410181</v>
      </c>
      <c r="M32" s="17">
        <f>+(M21+M31)</f>
        <v>15.158967381362453</v>
      </c>
      <c r="N32" s="12">
        <f>+(N21+N31)</f>
        <v>0</v>
      </c>
      <c r="O32" s="17">
        <f>+(O21+O31)</f>
        <v>15.158967381362453</v>
      </c>
      <c r="P32" s="12">
        <f>+(P21+P31)</f>
        <v>0</v>
      </c>
      <c r="Q32" s="17">
        <v>0</v>
      </c>
      <c r="R32" s="12">
        <f>+(R21+R31)</f>
        <v>0</v>
      </c>
      <c r="S32" s="17">
        <f>SUM(R32/H32*100)</f>
        <v>0</v>
      </c>
      <c r="T32" s="12">
        <f>+(T21+T31)</f>
        <v>60410181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44CA-0527-4A84-A67A-4EBF664789E8}">
  <dimension ref="A1:W57"/>
  <sheetViews>
    <sheetView workbookViewId="0">
      <selection activeCell="A3" sqref="A3:W5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7" customFormat="1" ht="15.75" x14ac:dyDescent="0.25">
      <c r="A1" s="7" t="s">
        <v>124</v>
      </c>
    </row>
    <row r="3" spans="1:23" s="6" customFormat="1" ht="90" x14ac:dyDescent="0.25">
      <c r="A3" s="9" t="s">
        <v>31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125</v>
      </c>
      <c r="J3" s="11" t="s">
        <v>40</v>
      </c>
      <c r="K3" s="11"/>
      <c r="L3" s="11"/>
      <c r="M3" s="11"/>
      <c r="N3" s="9" t="s">
        <v>41</v>
      </c>
      <c r="O3" s="9" t="s">
        <v>42</v>
      </c>
      <c r="P3" s="11" t="s">
        <v>43</v>
      </c>
      <c r="Q3" s="11"/>
      <c r="R3" s="11" t="s">
        <v>44</v>
      </c>
      <c r="S3" s="11"/>
      <c r="T3" s="9" t="s">
        <v>45</v>
      </c>
      <c r="U3" s="11" t="s">
        <v>126</v>
      </c>
      <c r="V3" s="11"/>
      <c r="W3" s="11"/>
    </row>
    <row r="4" spans="1:23" s="6" customFormat="1" ht="3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46</v>
      </c>
      <c r="K4" s="13"/>
      <c r="L4" s="13"/>
      <c r="M4" s="9" t="s">
        <v>47</v>
      </c>
      <c r="N4" s="18"/>
      <c r="O4" s="12"/>
      <c r="P4" s="10" t="s">
        <v>48</v>
      </c>
      <c r="Q4" s="9" t="s">
        <v>49</v>
      </c>
      <c r="R4" s="9" t="s">
        <v>48</v>
      </c>
      <c r="S4" s="9" t="s">
        <v>49</v>
      </c>
      <c r="T4" s="12"/>
      <c r="U4" s="21" t="s">
        <v>127</v>
      </c>
      <c r="V4" s="21"/>
      <c r="W4" s="21"/>
    </row>
    <row r="5" spans="1:23" s="6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9" t="s">
        <v>50</v>
      </c>
      <c r="K5" s="9" t="s">
        <v>51</v>
      </c>
      <c r="L5" s="9" t="s">
        <v>52</v>
      </c>
      <c r="M5" s="12"/>
      <c r="N5" s="12"/>
      <c r="O5" s="12"/>
      <c r="P5" s="12"/>
      <c r="Q5" s="12"/>
      <c r="R5" s="12"/>
      <c r="S5" s="12"/>
      <c r="T5" s="12"/>
      <c r="U5" s="18" t="s">
        <v>128</v>
      </c>
      <c r="V5" s="18" t="s">
        <v>129</v>
      </c>
      <c r="W5" s="18" t="s">
        <v>130</v>
      </c>
    </row>
    <row r="6" spans="1:23" s="6" customFormat="1" x14ac:dyDescent="0.25">
      <c r="A6" s="19"/>
      <c r="B6" s="19" t="s">
        <v>53</v>
      </c>
      <c r="C6" s="19" t="s">
        <v>54</v>
      </c>
      <c r="D6" s="19" t="s">
        <v>55</v>
      </c>
      <c r="E6" s="19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20" t="s">
        <v>61</v>
      </c>
      <c r="K6" s="20"/>
      <c r="L6" s="20"/>
      <c r="M6" s="20"/>
      <c r="N6" s="19" t="s">
        <v>62</v>
      </c>
      <c r="O6" s="19" t="s">
        <v>63</v>
      </c>
      <c r="P6" s="20" t="s">
        <v>64</v>
      </c>
      <c r="Q6" s="20"/>
      <c r="R6" s="20" t="s">
        <v>65</v>
      </c>
      <c r="S6" s="20"/>
      <c r="T6" s="19" t="s">
        <v>66</v>
      </c>
      <c r="U6" s="12"/>
      <c r="V6" s="12"/>
      <c r="W6" s="12"/>
    </row>
    <row r="7" spans="1:23" x14ac:dyDescent="0.25">
      <c r="A7" s="5" t="s">
        <v>85</v>
      </c>
      <c r="B7" s="4" t="s">
        <v>131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" t="s">
        <v>87</v>
      </c>
      <c r="B8" s="4" t="s">
        <v>132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6">
        <f>SUM(H8/398511188*100)</f>
        <v>0</v>
      </c>
      <c r="J8" s="4">
        <v>0</v>
      </c>
      <c r="K8" s="4">
        <v>0</v>
      </c>
      <c r="L8" s="4">
        <f>+J8+K8</f>
        <v>0</v>
      </c>
      <c r="M8" s="16">
        <f>SUM(L8/398511188*100)</f>
        <v>0</v>
      </c>
      <c r="N8" s="4">
        <v>0</v>
      </c>
      <c r="O8" s="16">
        <f>SUM((H8+N8)/398511188*100)</f>
        <v>0</v>
      </c>
      <c r="P8" s="4">
        <v>0</v>
      </c>
      <c r="Q8" s="16">
        <v>0</v>
      </c>
      <c r="R8" s="4" t="s">
        <v>71</v>
      </c>
      <c r="S8" s="4" t="s">
        <v>71</v>
      </c>
      <c r="T8" s="4">
        <v>0</v>
      </c>
      <c r="U8" s="4">
        <v>0</v>
      </c>
      <c r="V8" s="4">
        <v>0</v>
      </c>
      <c r="W8" s="4">
        <v>0</v>
      </c>
    </row>
    <row r="9" spans="1:23" x14ac:dyDescent="0.25">
      <c r="A9" s="4" t="s">
        <v>107</v>
      </c>
      <c r="B9" s="4" t="s">
        <v>133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6">
        <f>SUM(H9/398511188*100)</f>
        <v>0</v>
      </c>
      <c r="J9" s="4">
        <v>0</v>
      </c>
      <c r="K9" s="4">
        <v>0</v>
      </c>
      <c r="L9" s="4">
        <f>+J9+K9</f>
        <v>0</v>
      </c>
      <c r="M9" s="16">
        <f>SUM(L9/398511188*100)</f>
        <v>0</v>
      </c>
      <c r="N9" s="4">
        <v>0</v>
      </c>
      <c r="O9" s="16">
        <f>SUM((H9+N9)/398511188*100)</f>
        <v>0</v>
      </c>
      <c r="P9" s="4">
        <v>0</v>
      </c>
      <c r="Q9" s="16">
        <v>0</v>
      </c>
      <c r="R9" s="4" t="s">
        <v>71</v>
      </c>
      <c r="S9" s="4" t="s">
        <v>71</v>
      </c>
      <c r="T9" s="4">
        <v>0</v>
      </c>
      <c r="U9" s="4">
        <v>0</v>
      </c>
      <c r="V9" s="4">
        <v>0</v>
      </c>
      <c r="W9" s="4">
        <v>0</v>
      </c>
    </row>
    <row r="10" spans="1:23" x14ac:dyDescent="0.25">
      <c r="A10" s="4" t="s">
        <v>109</v>
      </c>
      <c r="B10" s="4" t="s">
        <v>134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6">
        <f>SUM(H10/398511188*100)</f>
        <v>0</v>
      </c>
      <c r="J10" s="4">
        <v>0</v>
      </c>
      <c r="K10" s="4">
        <v>0</v>
      </c>
      <c r="L10" s="4">
        <f>+J10+K10</f>
        <v>0</v>
      </c>
      <c r="M10" s="16">
        <f>SUM(L10/398511188*100)</f>
        <v>0</v>
      </c>
      <c r="N10" s="4">
        <v>0</v>
      </c>
      <c r="O10" s="16">
        <f>SUM((H10+N10)/398511188*100)</f>
        <v>0</v>
      </c>
      <c r="P10" s="4">
        <v>0</v>
      </c>
      <c r="Q10" s="16">
        <v>0</v>
      </c>
      <c r="R10" s="4" t="s">
        <v>71</v>
      </c>
      <c r="S10" s="4" t="s">
        <v>71</v>
      </c>
      <c r="T10" s="4">
        <v>0</v>
      </c>
      <c r="U10" s="4">
        <v>0</v>
      </c>
      <c r="V10" s="4">
        <v>0</v>
      </c>
      <c r="W10" s="4">
        <v>0</v>
      </c>
    </row>
    <row r="11" spans="1:23" x14ac:dyDescent="0.25">
      <c r="A11" s="4" t="s">
        <v>111</v>
      </c>
      <c r="B11" s="4" t="s">
        <v>135</v>
      </c>
      <c r="C11" s="4"/>
      <c r="D11" s="4">
        <v>5</v>
      </c>
      <c r="E11" s="4">
        <v>227608671</v>
      </c>
      <c r="F11" s="4">
        <v>0</v>
      </c>
      <c r="G11" s="4">
        <v>0</v>
      </c>
      <c r="H11" s="4">
        <v>227608671</v>
      </c>
      <c r="I11" s="16">
        <f>SUM(H11/398511188*100)</f>
        <v>57.114750565045611</v>
      </c>
      <c r="J11" s="4">
        <v>227608671</v>
      </c>
      <c r="K11" s="4">
        <v>0</v>
      </c>
      <c r="L11" s="4">
        <f>+J11+K11</f>
        <v>227608671</v>
      </c>
      <c r="M11" s="16">
        <f>SUM(L11/398511188*100)</f>
        <v>57.114750565045611</v>
      </c>
      <c r="N11" s="4">
        <v>0</v>
      </c>
      <c r="O11" s="16">
        <f>SUM((H11+N11)/398511188*100)</f>
        <v>57.114750565045611</v>
      </c>
      <c r="P11" s="4">
        <v>0</v>
      </c>
      <c r="Q11" s="16">
        <v>0</v>
      </c>
      <c r="R11" s="4" t="s">
        <v>71</v>
      </c>
      <c r="S11" s="4" t="s">
        <v>71</v>
      </c>
      <c r="T11" s="4">
        <v>227608671</v>
      </c>
      <c r="U11" s="4">
        <v>0</v>
      </c>
      <c r="V11" s="4">
        <v>0</v>
      </c>
      <c r="W11" s="4">
        <v>0</v>
      </c>
    </row>
    <row r="12" spans="1:23" x14ac:dyDescent="0.25">
      <c r="A12" s="4"/>
      <c r="B12" s="4" t="s">
        <v>136</v>
      </c>
      <c r="C12" s="4" t="s">
        <v>137</v>
      </c>
      <c r="D12" s="4">
        <v>1</v>
      </c>
      <c r="E12" s="4">
        <v>53539765</v>
      </c>
      <c r="F12" s="4">
        <v>0</v>
      </c>
      <c r="G12" s="4">
        <v>0</v>
      </c>
      <c r="H12" s="4">
        <v>53539765</v>
      </c>
      <c r="I12" s="16">
        <f>SUM(H12/398511188*100)</f>
        <v>13.434946524010764</v>
      </c>
      <c r="J12" s="4">
        <v>53539765</v>
      </c>
      <c r="K12" s="4">
        <v>0</v>
      </c>
      <c r="L12" s="4">
        <f>+J12+K12</f>
        <v>53539765</v>
      </c>
      <c r="M12" s="16">
        <f>SUM(L12/398511188*100)</f>
        <v>13.434946524010764</v>
      </c>
      <c r="N12" s="4">
        <v>0</v>
      </c>
      <c r="O12" s="16">
        <f>SUM((H12+N12)/398511188*100)</f>
        <v>13.434946524010764</v>
      </c>
      <c r="P12" s="4">
        <v>0</v>
      </c>
      <c r="Q12" s="16">
        <f>SUM(P12/H12*100)</f>
        <v>0</v>
      </c>
      <c r="R12" s="4" t="s">
        <v>71</v>
      </c>
      <c r="S12" s="4" t="s">
        <v>71</v>
      </c>
      <c r="T12" s="4">
        <v>53539765</v>
      </c>
      <c r="U12" s="4">
        <v>0</v>
      </c>
      <c r="V12" s="4">
        <v>0</v>
      </c>
      <c r="W12" s="4">
        <v>0</v>
      </c>
    </row>
    <row r="13" spans="1:23" x14ac:dyDescent="0.25">
      <c r="A13" s="4"/>
      <c r="B13" s="4" t="s">
        <v>138</v>
      </c>
      <c r="C13" s="4" t="s">
        <v>139</v>
      </c>
      <c r="D13" s="4">
        <v>1</v>
      </c>
      <c r="E13" s="4">
        <v>39811267</v>
      </c>
      <c r="F13" s="4">
        <v>0</v>
      </c>
      <c r="G13" s="4">
        <v>0</v>
      </c>
      <c r="H13" s="4">
        <v>39811267</v>
      </c>
      <c r="I13" s="16">
        <f>SUM(H13/398511188*100)</f>
        <v>9.9899998290637697</v>
      </c>
      <c r="J13" s="4">
        <v>39811267</v>
      </c>
      <c r="K13" s="4">
        <v>0</v>
      </c>
      <c r="L13" s="4">
        <f>+J13+K13</f>
        <v>39811267</v>
      </c>
      <c r="M13" s="16">
        <f>SUM(L13/398511188*100)</f>
        <v>9.9899998290637697</v>
      </c>
      <c r="N13" s="4">
        <v>0</v>
      </c>
      <c r="O13" s="16">
        <f>SUM((H13+N13)/398511188*100)</f>
        <v>9.9899998290637697</v>
      </c>
      <c r="P13" s="4">
        <v>0</v>
      </c>
      <c r="Q13" s="16">
        <f>SUM(P13/H13*100)</f>
        <v>0</v>
      </c>
      <c r="R13" s="4" t="s">
        <v>71</v>
      </c>
      <c r="S13" s="4" t="s">
        <v>71</v>
      </c>
      <c r="T13" s="4">
        <v>39811267</v>
      </c>
      <c r="U13" s="4">
        <v>0</v>
      </c>
      <c r="V13" s="4">
        <v>0</v>
      </c>
      <c r="W13" s="4">
        <v>0</v>
      </c>
    </row>
    <row r="14" spans="1:23" x14ac:dyDescent="0.25">
      <c r="A14" s="4"/>
      <c r="B14" s="4" t="s">
        <v>140</v>
      </c>
      <c r="C14" s="4" t="s">
        <v>141</v>
      </c>
      <c r="D14" s="4">
        <v>1</v>
      </c>
      <c r="E14" s="4">
        <v>116949462</v>
      </c>
      <c r="F14" s="4">
        <v>0</v>
      </c>
      <c r="G14" s="4">
        <v>0</v>
      </c>
      <c r="H14" s="4">
        <v>116949462</v>
      </c>
      <c r="I14" s="16">
        <f>SUM(H14/398511188*100)</f>
        <v>29.346594404772397</v>
      </c>
      <c r="J14" s="4">
        <v>116949462</v>
      </c>
      <c r="K14" s="4">
        <v>0</v>
      </c>
      <c r="L14" s="4">
        <f>+J14+K14</f>
        <v>116949462</v>
      </c>
      <c r="M14" s="16">
        <f>SUM(L14/398511188*100)</f>
        <v>29.346594404772397</v>
      </c>
      <c r="N14" s="4">
        <v>0</v>
      </c>
      <c r="O14" s="16">
        <f>SUM((H14+N14)/398511188*100)</f>
        <v>29.346594404772397</v>
      </c>
      <c r="P14" s="4">
        <v>0</v>
      </c>
      <c r="Q14" s="16">
        <f>SUM(P14/H14*100)</f>
        <v>0</v>
      </c>
      <c r="R14" s="4" t="s">
        <v>71</v>
      </c>
      <c r="S14" s="4" t="s">
        <v>71</v>
      </c>
      <c r="T14" s="4">
        <v>116949462</v>
      </c>
      <c r="U14" s="4">
        <v>0</v>
      </c>
      <c r="V14" s="4">
        <v>0</v>
      </c>
      <c r="W14" s="4">
        <v>0</v>
      </c>
    </row>
    <row r="15" spans="1:23" x14ac:dyDescent="0.25">
      <c r="A15" s="4"/>
      <c r="B15" s="4" t="s">
        <v>142</v>
      </c>
      <c r="C15" s="4" t="s">
        <v>143</v>
      </c>
      <c r="D15" s="4">
        <v>1</v>
      </c>
      <c r="E15" s="4">
        <v>17307177</v>
      </c>
      <c r="F15" s="4">
        <v>0</v>
      </c>
      <c r="G15" s="4">
        <v>0</v>
      </c>
      <c r="H15" s="4">
        <v>17307177</v>
      </c>
      <c r="I15" s="16">
        <f>SUM(H15/398511188*100)</f>
        <v>4.3429588732148723</v>
      </c>
      <c r="J15" s="4">
        <v>17307177</v>
      </c>
      <c r="K15" s="4">
        <v>0</v>
      </c>
      <c r="L15" s="4">
        <f>+J15+K15</f>
        <v>17307177</v>
      </c>
      <c r="M15" s="16">
        <f>SUM(L15/398511188*100)</f>
        <v>4.3429588732148723</v>
      </c>
      <c r="N15" s="4">
        <v>0</v>
      </c>
      <c r="O15" s="16">
        <f>SUM((H15+N15)/398511188*100)</f>
        <v>4.3429588732148723</v>
      </c>
      <c r="P15" s="4">
        <v>0</v>
      </c>
      <c r="Q15" s="16">
        <f>SUM(P15/H15*100)</f>
        <v>0</v>
      </c>
      <c r="R15" s="4" t="s">
        <v>71</v>
      </c>
      <c r="S15" s="4" t="s">
        <v>71</v>
      </c>
      <c r="T15" s="4">
        <v>17307177</v>
      </c>
      <c r="U15" s="4">
        <v>0</v>
      </c>
      <c r="V15" s="4">
        <v>0</v>
      </c>
      <c r="W15" s="4">
        <v>0</v>
      </c>
    </row>
    <row r="16" spans="1:23" x14ac:dyDescent="0.25">
      <c r="A16" s="4" t="s">
        <v>120</v>
      </c>
      <c r="B16" s="4" t="s">
        <v>144</v>
      </c>
      <c r="C16" s="4"/>
      <c r="D16" s="4">
        <v>1</v>
      </c>
      <c r="E16" s="4">
        <v>88815</v>
      </c>
      <c r="F16" s="4">
        <v>0</v>
      </c>
      <c r="G16" s="4">
        <v>0</v>
      </c>
      <c r="H16" s="4">
        <v>88815</v>
      </c>
      <c r="I16" s="16">
        <f>SUM(H16/398511188*100)</f>
        <v>2.2286701772598665E-2</v>
      </c>
      <c r="J16" s="4">
        <v>88815</v>
      </c>
      <c r="K16" s="4">
        <v>0</v>
      </c>
      <c r="L16" s="4">
        <f>+J16+K16</f>
        <v>88815</v>
      </c>
      <c r="M16" s="16">
        <f>SUM(L16/398511188*100)</f>
        <v>2.2286701772598665E-2</v>
      </c>
      <c r="N16" s="4">
        <v>0</v>
      </c>
      <c r="O16" s="16">
        <f>SUM((H16+N16)/398511188*100)</f>
        <v>2.2286701772598665E-2</v>
      </c>
      <c r="P16" s="4">
        <v>0</v>
      </c>
      <c r="Q16" s="16">
        <v>0</v>
      </c>
      <c r="R16" s="4" t="s">
        <v>71</v>
      </c>
      <c r="S16" s="4" t="s">
        <v>71</v>
      </c>
      <c r="T16" s="4">
        <v>88815</v>
      </c>
      <c r="U16" s="4">
        <v>0</v>
      </c>
      <c r="V16" s="4">
        <v>0</v>
      </c>
      <c r="W16" s="4">
        <v>0</v>
      </c>
    </row>
    <row r="17" spans="1:23" x14ac:dyDescent="0.25">
      <c r="A17" s="4" t="s">
        <v>145</v>
      </c>
      <c r="B17" s="4" t="s">
        <v>146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6">
        <f>SUM(H17/398511188*100)</f>
        <v>0</v>
      </c>
      <c r="J17" s="4">
        <v>0</v>
      </c>
      <c r="K17" s="4">
        <v>0</v>
      </c>
      <c r="L17" s="4">
        <f>+J17+K17</f>
        <v>0</v>
      </c>
      <c r="M17" s="16">
        <f>SUM(L17/398511188*100)</f>
        <v>0</v>
      </c>
      <c r="N17" s="4">
        <v>0</v>
      </c>
      <c r="O17" s="16">
        <f>SUM((H17+N17)/398511188*100)</f>
        <v>0</v>
      </c>
      <c r="P17" s="4">
        <v>0</v>
      </c>
      <c r="Q17" s="16">
        <v>0</v>
      </c>
      <c r="R17" s="4" t="s">
        <v>71</v>
      </c>
      <c r="S17" s="4" t="s">
        <v>71</v>
      </c>
      <c r="T17" s="4">
        <v>0</v>
      </c>
      <c r="U17" s="4">
        <v>0</v>
      </c>
      <c r="V17" s="4">
        <v>0</v>
      </c>
      <c r="W17" s="4">
        <v>0</v>
      </c>
    </row>
    <row r="18" spans="1:23" x14ac:dyDescent="0.25">
      <c r="A18" s="4" t="s">
        <v>147</v>
      </c>
      <c r="B18" s="4" t="s">
        <v>148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6">
        <f>SUM(H18/398511188*100)</f>
        <v>0</v>
      </c>
      <c r="J18" s="4">
        <v>0</v>
      </c>
      <c r="K18" s="4">
        <v>0</v>
      </c>
      <c r="L18" s="4">
        <f>+J18+K18</f>
        <v>0</v>
      </c>
      <c r="M18" s="16">
        <f>SUM(L18/398511188*100)</f>
        <v>0</v>
      </c>
      <c r="N18" s="4">
        <v>0</v>
      </c>
      <c r="O18" s="16">
        <f>SUM((H18+N18)/398511188*100)</f>
        <v>0</v>
      </c>
      <c r="P18" s="4">
        <v>0</v>
      </c>
      <c r="Q18" s="16">
        <v>0</v>
      </c>
      <c r="R18" s="4" t="s">
        <v>71</v>
      </c>
      <c r="S18" s="4" t="s">
        <v>71</v>
      </c>
      <c r="T18" s="4">
        <v>0</v>
      </c>
      <c r="U18" s="4">
        <v>0</v>
      </c>
      <c r="V18" s="4">
        <v>0</v>
      </c>
      <c r="W18" s="4">
        <v>0</v>
      </c>
    </row>
    <row r="19" spans="1:23" x14ac:dyDescent="0.25">
      <c r="A19" s="4" t="s">
        <v>149</v>
      </c>
      <c r="B19" s="4" t="s">
        <v>150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6">
        <f>SUM(H19/398511188*100)</f>
        <v>0</v>
      </c>
      <c r="J19" s="4">
        <v>0</v>
      </c>
      <c r="K19" s="4">
        <v>0</v>
      </c>
      <c r="L19" s="4">
        <f>+J19+K19</f>
        <v>0</v>
      </c>
      <c r="M19" s="16">
        <f>SUM(L19/398511188*100)</f>
        <v>0</v>
      </c>
      <c r="N19" s="4">
        <v>0</v>
      </c>
      <c r="O19" s="16">
        <f>SUM((H19+N19)/398511188*100)</f>
        <v>0</v>
      </c>
      <c r="P19" s="4">
        <v>0</v>
      </c>
      <c r="Q19" s="16">
        <v>0</v>
      </c>
      <c r="R19" s="4" t="s">
        <v>71</v>
      </c>
      <c r="S19" s="4" t="s">
        <v>71</v>
      </c>
      <c r="T19" s="4">
        <v>0</v>
      </c>
      <c r="U19" s="4">
        <v>0</v>
      </c>
      <c r="V19" s="4">
        <v>0</v>
      </c>
      <c r="W19" s="4">
        <v>0</v>
      </c>
    </row>
    <row r="20" spans="1:23" x14ac:dyDescent="0.25">
      <c r="A20" s="4" t="s">
        <v>151</v>
      </c>
      <c r="B20" s="4" t="s">
        <v>152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6">
        <f>SUM(H20/398511188*100)</f>
        <v>0</v>
      </c>
      <c r="J20" s="4">
        <v>0</v>
      </c>
      <c r="K20" s="4">
        <v>0</v>
      </c>
      <c r="L20" s="4">
        <f>+J20+K20</f>
        <v>0</v>
      </c>
      <c r="M20" s="16">
        <f>SUM(L20/398511188*100)</f>
        <v>0</v>
      </c>
      <c r="N20" s="4">
        <v>0</v>
      </c>
      <c r="O20" s="16">
        <f>SUM((H20+N20)/398511188*100)</f>
        <v>0</v>
      </c>
      <c r="P20" s="4">
        <v>0</v>
      </c>
      <c r="Q20" s="16">
        <v>0</v>
      </c>
      <c r="R20" s="4" t="s">
        <v>71</v>
      </c>
      <c r="S20" s="4" t="s">
        <v>71</v>
      </c>
      <c r="T20" s="4">
        <v>0</v>
      </c>
      <c r="U20" s="4">
        <v>0</v>
      </c>
      <c r="V20" s="4">
        <v>0</v>
      </c>
      <c r="W20" s="4">
        <v>0</v>
      </c>
    </row>
    <row r="21" spans="1:23" x14ac:dyDescent="0.25">
      <c r="A21" s="4" t="s">
        <v>153</v>
      </c>
      <c r="B21" s="4" t="s">
        <v>154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6">
        <f>SUM(H21/398511188*100)</f>
        <v>0</v>
      </c>
      <c r="J21" s="4">
        <v>0</v>
      </c>
      <c r="K21" s="4">
        <v>0</v>
      </c>
      <c r="L21" s="4">
        <f>+J21+K21</f>
        <v>0</v>
      </c>
      <c r="M21" s="16">
        <f>SUM(L21/398511188*100)</f>
        <v>0</v>
      </c>
      <c r="N21" s="4">
        <v>0</v>
      </c>
      <c r="O21" s="16">
        <f>SUM((H21+N21)/398511188*100)</f>
        <v>0</v>
      </c>
      <c r="P21" s="4">
        <v>0</v>
      </c>
      <c r="Q21" s="16">
        <v>0</v>
      </c>
      <c r="R21" s="4" t="s">
        <v>71</v>
      </c>
      <c r="S21" s="4" t="s">
        <v>71</v>
      </c>
      <c r="T21" s="4">
        <v>0</v>
      </c>
      <c r="U21" s="4">
        <v>0</v>
      </c>
      <c r="V21" s="4">
        <v>0</v>
      </c>
      <c r="W21" s="4">
        <v>0</v>
      </c>
    </row>
    <row r="22" spans="1:23" x14ac:dyDescent="0.25">
      <c r="A22" s="4" t="s">
        <v>155</v>
      </c>
      <c r="B22" s="4" t="s">
        <v>112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6" customFormat="1" x14ac:dyDescent="0.25">
      <c r="A23" s="12"/>
      <c r="B23" s="12" t="s">
        <v>156</v>
      </c>
      <c r="C23" s="12"/>
      <c r="D23" s="12">
        <f>+D8+D9+D10+D11+D16+D17+D18+D19+D20+D21</f>
        <v>6</v>
      </c>
      <c r="E23" s="12">
        <f>+E8+E9+E10+E11+E16+E17+E18+E19+E20+E21</f>
        <v>227697486</v>
      </c>
      <c r="F23" s="12">
        <f>+F8+F9+F10+F11+F16+F17+F18+F19+F20+F21</f>
        <v>0</v>
      </c>
      <c r="G23" s="12">
        <f>+G8+G9+G10+G11+G16+G17+G18+G19+G20+G21</f>
        <v>0</v>
      </c>
      <c r="H23" s="12">
        <f>+H8+H9+H10+H11+H16+H17+H18+H19+H20+H21</f>
        <v>227697486</v>
      </c>
      <c r="I23" s="17">
        <f>+I8+I9+I10+I11+I16+I17+I18+I19+I20+I21</f>
        <v>57.137037266818211</v>
      </c>
      <c r="J23" s="12">
        <f>+J8+J9+J10+J11+J16+J17+J18+J19+J20+J21</f>
        <v>227697486</v>
      </c>
      <c r="K23" s="12">
        <f>+K8+K9+K10+K11+K16+K17+K18+K19+K20+K21</f>
        <v>0</v>
      </c>
      <c r="L23" s="12">
        <f>+L8+L9+L10+L11+L16+L17+L18+L19+L20+L21</f>
        <v>227697486</v>
      </c>
      <c r="M23" s="17">
        <f>+M8+M9+M10+M11+M16+M17+M18+M19+M20+M21</f>
        <v>57.137037266818211</v>
      </c>
      <c r="N23" s="12">
        <f>+N8+N9+N10+N11+N16+N17+N18+N19+N20+N21</f>
        <v>0</v>
      </c>
      <c r="O23" s="17">
        <f>+O8+O9+O10+O11+O16+O17+O18+O19+O20+O21</f>
        <v>57.137037266818211</v>
      </c>
      <c r="P23" s="12">
        <f>+P8+P9+P10+P11+P16+P17+P18+P19+P20+P21</f>
        <v>0</v>
      </c>
      <c r="Q23" s="17">
        <v>0</v>
      </c>
      <c r="R23" s="12" t="s">
        <v>71</v>
      </c>
      <c r="S23" s="12" t="s">
        <v>71</v>
      </c>
      <c r="T23" s="12">
        <f>+T8+T9+T10+T11+T16+T17+T18+T19+T20+T21</f>
        <v>227697486</v>
      </c>
      <c r="U23" s="12">
        <f>+U8+U9+U10+U11+U16+U17+U18+U19+U20+U21</f>
        <v>0</v>
      </c>
      <c r="V23" s="12">
        <f>+V8+V9+V10+V11+V16+V17+V18+V19+V20+V21</f>
        <v>0</v>
      </c>
      <c r="W23" s="12">
        <f>+W8+W9+W10+W11+W16+W17+W18+W19+W20+W21</f>
        <v>0</v>
      </c>
    </row>
    <row r="24" spans="1:23" x14ac:dyDescent="0.25">
      <c r="A24" s="5" t="s">
        <v>114</v>
      </c>
      <c r="B24" s="4" t="s">
        <v>157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4" t="s">
        <v>87</v>
      </c>
      <c r="B25" s="4" t="s">
        <v>158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6">
        <f>SUM(H25/398511188*100)</f>
        <v>0</v>
      </c>
      <c r="J25" s="4">
        <v>0</v>
      </c>
      <c r="K25" s="4">
        <v>0</v>
      </c>
      <c r="L25" s="4">
        <f>+J25+K25</f>
        <v>0</v>
      </c>
      <c r="M25" s="16">
        <f>SUM(L25/398511188*100)</f>
        <v>0</v>
      </c>
      <c r="N25" s="4">
        <v>0</v>
      </c>
      <c r="O25" s="16">
        <f>SUM((H25+N25)/398511188*100)</f>
        <v>0</v>
      </c>
      <c r="P25" s="4">
        <v>0</v>
      </c>
      <c r="Q25" s="16">
        <v>0</v>
      </c>
      <c r="R25" s="4" t="s">
        <v>71</v>
      </c>
      <c r="S25" s="4" t="s">
        <v>71</v>
      </c>
      <c r="T25" s="4">
        <v>0</v>
      </c>
      <c r="U25" s="4">
        <v>0</v>
      </c>
      <c r="V25" s="4">
        <v>0</v>
      </c>
      <c r="W25" s="4">
        <v>0</v>
      </c>
    </row>
    <row r="26" spans="1:23" x14ac:dyDescent="0.25">
      <c r="A26" s="4" t="s">
        <v>107</v>
      </c>
      <c r="B26" s="4" t="s">
        <v>159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6">
        <f>SUM(H26/398511188*100)</f>
        <v>0</v>
      </c>
      <c r="J26" s="4">
        <v>0</v>
      </c>
      <c r="K26" s="4">
        <v>0</v>
      </c>
      <c r="L26" s="4">
        <f>+J26+K26</f>
        <v>0</v>
      </c>
      <c r="M26" s="16">
        <f>SUM(L26/398511188*100)</f>
        <v>0</v>
      </c>
      <c r="N26" s="4">
        <v>0</v>
      </c>
      <c r="O26" s="16">
        <f>SUM((H26+N26)/398511188*100)</f>
        <v>0</v>
      </c>
      <c r="P26" s="4">
        <v>0</v>
      </c>
      <c r="Q26" s="16">
        <v>0</v>
      </c>
      <c r="R26" s="4" t="s">
        <v>71</v>
      </c>
      <c r="S26" s="4" t="s">
        <v>71</v>
      </c>
      <c r="T26" s="4">
        <v>0</v>
      </c>
      <c r="U26" s="4">
        <v>0</v>
      </c>
      <c r="V26" s="4">
        <v>0</v>
      </c>
      <c r="W26" s="4">
        <v>0</v>
      </c>
    </row>
    <row r="27" spans="1:23" x14ac:dyDescent="0.25">
      <c r="A27" s="4" t="s">
        <v>109</v>
      </c>
      <c r="B27" s="4" t="s">
        <v>160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6">
        <f>SUM(H27/398511188*100)</f>
        <v>0</v>
      </c>
      <c r="J27" s="4">
        <v>0</v>
      </c>
      <c r="K27" s="4">
        <v>0</v>
      </c>
      <c r="L27" s="4">
        <f>+J27+K27</f>
        <v>0</v>
      </c>
      <c r="M27" s="16">
        <f>SUM(L27/398511188*100)</f>
        <v>0</v>
      </c>
      <c r="N27" s="4">
        <v>0</v>
      </c>
      <c r="O27" s="16">
        <f>SUM((H27+N27)/398511188*100)</f>
        <v>0</v>
      </c>
      <c r="P27" s="4">
        <v>0</v>
      </c>
      <c r="Q27" s="16">
        <v>0</v>
      </c>
      <c r="R27" s="4" t="s">
        <v>71</v>
      </c>
      <c r="S27" s="4" t="s">
        <v>71</v>
      </c>
      <c r="T27" s="4">
        <v>0</v>
      </c>
      <c r="U27" s="4">
        <v>0</v>
      </c>
      <c r="V27" s="4">
        <v>0</v>
      </c>
      <c r="W27" s="4">
        <v>0</v>
      </c>
    </row>
    <row r="28" spans="1:23" x14ac:dyDescent="0.25">
      <c r="A28" s="4" t="s">
        <v>111</v>
      </c>
      <c r="B28" s="4" t="s">
        <v>161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6">
        <f>SUM(H28/398511188*100)</f>
        <v>0</v>
      </c>
      <c r="J28" s="4">
        <v>0</v>
      </c>
      <c r="K28" s="4">
        <v>0</v>
      </c>
      <c r="L28" s="4">
        <f>+J28+K28</f>
        <v>0</v>
      </c>
      <c r="M28" s="16">
        <f>SUM(L28/398511188*100)</f>
        <v>0</v>
      </c>
      <c r="N28" s="4">
        <v>0</v>
      </c>
      <c r="O28" s="16">
        <f>SUM((H28+N28)/398511188*100)</f>
        <v>0</v>
      </c>
      <c r="P28" s="4">
        <v>0</v>
      </c>
      <c r="Q28" s="16">
        <v>0</v>
      </c>
      <c r="R28" s="4" t="s">
        <v>71</v>
      </c>
      <c r="S28" s="4" t="s">
        <v>71</v>
      </c>
      <c r="T28" s="4">
        <v>0</v>
      </c>
      <c r="U28" s="4">
        <v>0</v>
      </c>
      <c r="V28" s="4">
        <v>0</v>
      </c>
      <c r="W28" s="4">
        <v>0</v>
      </c>
    </row>
    <row r="29" spans="1:23" x14ac:dyDescent="0.25">
      <c r="A29" s="4" t="s">
        <v>120</v>
      </c>
      <c r="B29" s="4" t="s">
        <v>162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6">
        <f>SUM(H29/398511188*100)</f>
        <v>0</v>
      </c>
      <c r="J29" s="4">
        <v>0</v>
      </c>
      <c r="K29" s="4">
        <v>0</v>
      </c>
      <c r="L29" s="4">
        <f>+J29+K29</f>
        <v>0</v>
      </c>
      <c r="M29" s="16">
        <f>SUM(L29/398511188*100)</f>
        <v>0</v>
      </c>
      <c r="N29" s="4">
        <v>0</v>
      </c>
      <c r="O29" s="16">
        <f>SUM((H29+N29)/398511188*100)</f>
        <v>0</v>
      </c>
      <c r="P29" s="4">
        <v>0</v>
      </c>
      <c r="Q29" s="16">
        <v>0</v>
      </c>
      <c r="R29" s="4" t="s">
        <v>71</v>
      </c>
      <c r="S29" s="4" t="s">
        <v>71</v>
      </c>
      <c r="T29" s="4">
        <v>0</v>
      </c>
      <c r="U29" s="4">
        <v>0</v>
      </c>
      <c r="V29" s="4">
        <v>0</v>
      </c>
      <c r="W29" s="4">
        <v>0</v>
      </c>
    </row>
    <row r="30" spans="1:23" x14ac:dyDescent="0.25">
      <c r="A30" s="4" t="s">
        <v>145</v>
      </c>
      <c r="B30" s="4" t="s">
        <v>163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6">
        <f>SUM(H30/398511188*100)</f>
        <v>0</v>
      </c>
      <c r="J30" s="4">
        <v>0</v>
      </c>
      <c r="K30" s="4">
        <v>0</v>
      </c>
      <c r="L30" s="4">
        <f>+J30+K30</f>
        <v>0</v>
      </c>
      <c r="M30" s="16">
        <f>SUM(L30/398511188*100)</f>
        <v>0</v>
      </c>
      <c r="N30" s="4">
        <v>0</v>
      </c>
      <c r="O30" s="16">
        <f>SUM((H30+N30)/398511188*100)</f>
        <v>0</v>
      </c>
      <c r="P30" s="4">
        <v>0</v>
      </c>
      <c r="Q30" s="16">
        <v>0</v>
      </c>
      <c r="R30" s="4" t="s">
        <v>71</v>
      </c>
      <c r="S30" s="4" t="s">
        <v>71</v>
      </c>
      <c r="T30" s="4">
        <v>0</v>
      </c>
      <c r="U30" s="4">
        <v>0</v>
      </c>
      <c r="V30" s="4">
        <v>0</v>
      </c>
      <c r="W30" s="4">
        <v>0</v>
      </c>
    </row>
    <row r="31" spans="1:23" x14ac:dyDescent="0.25">
      <c r="A31" s="4" t="s">
        <v>147</v>
      </c>
      <c r="B31" s="4" t="s">
        <v>112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6" customFormat="1" x14ac:dyDescent="0.25">
      <c r="A32" s="12"/>
      <c r="B32" s="12" t="s">
        <v>164</v>
      </c>
      <c r="C32" s="12"/>
      <c r="D32" s="12">
        <f>+D25+D26+D27+D28+D29+D30</f>
        <v>0</v>
      </c>
      <c r="E32" s="12">
        <f>+E25+E26+E27+E28+E29+E30</f>
        <v>0</v>
      </c>
      <c r="F32" s="12">
        <f>+F25+F26+F27+F28+F29+F30</f>
        <v>0</v>
      </c>
      <c r="G32" s="12">
        <f>+G25+G26+G27+G28+G29+G30</f>
        <v>0</v>
      </c>
      <c r="H32" s="12">
        <f>+H25+H26+H27+H28+H29+H30</f>
        <v>0</v>
      </c>
      <c r="I32" s="17">
        <f>+I25+I26+I27+I28+I29+I30</f>
        <v>0</v>
      </c>
      <c r="J32" s="12">
        <f>+J25+J26+J27+J28+J29+J30</f>
        <v>0</v>
      </c>
      <c r="K32" s="12">
        <f>+K25+K26+K27+K28+K29+K30</f>
        <v>0</v>
      </c>
      <c r="L32" s="12">
        <f>+L25+L26+L27+L28+L29+L30</f>
        <v>0</v>
      </c>
      <c r="M32" s="17">
        <f>+M25+M26+M27+M28+M29+M30</f>
        <v>0</v>
      </c>
      <c r="N32" s="12">
        <f>+N25+N26+N27+N28+N29+N30</f>
        <v>0</v>
      </c>
      <c r="O32" s="17">
        <f>+O25+O26+O27+O28+O29+O30</f>
        <v>0</v>
      </c>
      <c r="P32" s="12">
        <f>+P25+P26+P27+P28+P29+P30</f>
        <v>0</v>
      </c>
      <c r="Q32" s="17">
        <v>0</v>
      </c>
      <c r="R32" s="12" t="s">
        <v>71</v>
      </c>
      <c r="S32" s="12" t="s">
        <v>71</v>
      </c>
      <c r="T32" s="12">
        <f>+T25+T26+T27+T28+T29+T30</f>
        <v>0</v>
      </c>
      <c r="U32" s="12">
        <f>+U25+U26+U27+U28+U29+U30</f>
        <v>0</v>
      </c>
      <c r="V32" s="12">
        <f>+V25+V26+V27+V28+V29+V30</f>
        <v>0</v>
      </c>
      <c r="W32" s="12">
        <f>+W25+W26+W27+W28+W29+W30</f>
        <v>0</v>
      </c>
    </row>
    <row r="33" spans="1:23" x14ac:dyDescent="0.25">
      <c r="A33" s="5" t="s">
        <v>165</v>
      </c>
      <c r="B33" s="4" t="s">
        <v>166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4" t="s">
        <v>87</v>
      </c>
      <c r="B34" s="4" t="s">
        <v>167</v>
      </c>
      <c r="C34" s="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6">
        <f>SUM(H34/398511188*100)</f>
        <v>0</v>
      </c>
      <c r="J34" s="4">
        <v>0</v>
      </c>
      <c r="K34" s="4">
        <v>0</v>
      </c>
      <c r="L34" s="4">
        <f>+J34+K34</f>
        <v>0</v>
      </c>
      <c r="M34" s="16">
        <f>SUM(L34/398511188*100)</f>
        <v>0</v>
      </c>
      <c r="N34" s="4">
        <v>0</v>
      </c>
      <c r="O34" s="16">
        <f>SUM((H34+N34)/398511188*100)</f>
        <v>0</v>
      </c>
      <c r="P34" s="4">
        <v>0</v>
      </c>
      <c r="Q34" s="16">
        <v>0</v>
      </c>
      <c r="R34" s="4" t="s">
        <v>71</v>
      </c>
      <c r="S34" s="4" t="s">
        <v>71</v>
      </c>
      <c r="T34" s="4">
        <v>0</v>
      </c>
      <c r="U34" s="4">
        <v>0</v>
      </c>
      <c r="V34" s="4">
        <v>0</v>
      </c>
      <c r="W34" s="4">
        <v>0</v>
      </c>
    </row>
    <row r="35" spans="1:23" x14ac:dyDescent="0.25">
      <c r="A35" s="4" t="s">
        <v>107</v>
      </c>
      <c r="B35" s="4" t="s">
        <v>168</v>
      </c>
      <c r="C35" s="4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6">
        <f>SUM(H35/398511188*100)</f>
        <v>0</v>
      </c>
      <c r="J35" s="4">
        <v>0</v>
      </c>
      <c r="K35" s="4">
        <v>0</v>
      </c>
      <c r="L35" s="4">
        <f>+J35+K35</f>
        <v>0</v>
      </c>
      <c r="M35" s="16">
        <f>SUM(L35/398511188*100)</f>
        <v>0</v>
      </c>
      <c r="N35" s="4">
        <v>0</v>
      </c>
      <c r="O35" s="16">
        <f>SUM((H35+N35)/398511188*100)</f>
        <v>0</v>
      </c>
      <c r="P35" s="4">
        <v>0</v>
      </c>
      <c r="Q35" s="16">
        <v>0</v>
      </c>
      <c r="R35" s="4" t="s">
        <v>71</v>
      </c>
      <c r="S35" s="4" t="s">
        <v>71</v>
      </c>
      <c r="T35" s="4">
        <v>0</v>
      </c>
      <c r="U35" s="4">
        <v>0</v>
      </c>
      <c r="V35" s="4">
        <v>0</v>
      </c>
      <c r="W35" s="4">
        <v>0</v>
      </c>
    </row>
    <row r="36" spans="1:23" x14ac:dyDescent="0.25">
      <c r="A36" s="4" t="s">
        <v>109</v>
      </c>
      <c r="B36" s="4" t="s">
        <v>169</v>
      </c>
      <c r="C36" s="4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6">
        <f>SUM(H36/398511188*100)</f>
        <v>0</v>
      </c>
      <c r="J36" s="4">
        <v>0</v>
      </c>
      <c r="K36" s="4">
        <v>0</v>
      </c>
      <c r="L36" s="4">
        <f>+J36+K36</f>
        <v>0</v>
      </c>
      <c r="M36" s="16">
        <f>SUM(L36/398511188*100)</f>
        <v>0</v>
      </c>
      <c r="N36" s="4">
        <v>0</v>
      </c>
      <c r="O36" s="16">
        <f>SUM((H36+N36)/398511188*100)</f>
        <v>0</v>
      </c>
      <c r="P36" s="4">
        <v>0</v>
      </c>
      <c r="Q36" s="16">
        <v>0</v>
      </c>
      <c r="R36" s="4" t="s">
        <v>71</v>
      </c>
      <c r="S36" s="4" t="s">
        <v>71</v>
      </c>
      <c r="T36" s="4">
        <v>0</v>
      </c>
      <c r="U36" s="4">
        <v>0</v>
      </c>
      <c r="V36" s="4">
        <v>0</v>
      </c>
      <c r="W36" s="4">
        <v>0</v>
      </c>
    </row>
    <row r="37" spans="1:23" s="6" customFormat="1" x14ac:dyDescent="0.25">
      <c r="A37" s="12"/>
      <c r="B37" s="12" t="s">
        <v>170</v>
      </c>
      <c r="C37" s="12"/>
      <c r="D37" s="12">
        <f>+D34+D35+D36</f>
        <v>0</v>
      </c>
      <c r="E37" s="12">
        <f>+E34+E35+E36</f>
        <v>0</v>
      </c>
      <c r="F37" s="12">
        <f>+F34+F35+F36</f>
        <v>0</v>
      </c>
      <c r="G37" s="12">
        <f>+G34+G35+G36</f>
        <v>0</v>
      </c>
      <c r="H37" s="12">
        <f>+H34+H35+H36</f>
        <v>0</v>
      </c>
      <c r="I37" s="17">
        <f>+I34+I35+I36</f>
        <v>0</v>
      </c>
      <c r="J37" s="12">
        <f>+J34+J35+J36</f>
        <v>0</v>
      </c>
      <c r="K37" s="12">
        <f>+K34+K35+K36</f>
        <v>0</v>
      </c>
      <c r="L37" s="12">
        <f>+L34+L35+L36</f>
        <v>0</v>
      </c>
      <c r="M37" s="17">
        <f>+M34+M35+M36</f>
        <v>0</v>
      </c>
      <c r="N37" s="12">
        <f>+N34+N35+N36</f>
        <v>0</v>
      </c>
      <c r="O37" s="17">
        <f>+O34+O35+O36</f>
        <v>0</v>
      </c>
      <c r="P37" s="12">
        <f>+P34+P35+P36</f>
        <v>0</v>
      </c>
      <c r="Q37" s="17">
        <v>0</v>
      </c>
      <c r="R37" s="12" t="s">
        <v>71</v>
      </c>
      <c r="S37" s="12" t="s">
        <v>71</v>
      </c>
      <c r="T37" s="12">
        <f>+T34+T35+T36</f>
        <v>0</v>
      </c>
      <c r="U37" s="12">
        <f>+U34+U35+U36</f>
        <v>0</v>
      </c>
      <c r="V37" s="12">
        <f>+V34+V35+V36</f>
        <v>0</v>
      </c>
      <c r="W37" s="12">
        <f>+W34+W35+W36</f>
        <v>0</v>
      </c>
    </row>
    <row r="38" spans="1:23" x14ac:dyDescent="0.25">
      <c r="A38" s="5" t="s">
        <v>171</v>
      </c>
      <c r="B38" s="4" t="s">
        <v>172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4" t="s">
        <v>87</v>
      </c>
      <c r="B39" s="4" t="s">
        <v>173</v>
      </c>
      <c r="C39" s="4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6">
        <f>SUM(H39/398511188*100)</f>
        <v>0</v>
      </c>
      <c r="J39" s="4">
        <v>0</v>
      </c>
      <c r="K39" s="4">
        <v>0</v>
      </c>
      <c r="L39" s="4">
        <f>+J39+K39</f>
        <v>0</v>
      </c>
      <c r="M39" s="16">
        <f>SUM(L39/398511188*100)</f>
        <v>0</v>
      </c>
      <c r="N39" s="4">
        <v>0</v>
      </c>
      <c r="O39" s="16">
        <f>SUM((H39+N39)/398511188*100)</f>
        <v>0</v>
      </c>
      <c r="P39" s="4">
        <v>0</v>
      </c>
      <c r="Q39" s="16">
        <v>0</v>
      </c>
      <c r="R39" s="4" t="s">
        <v>71</v>
      </c>
      <c r="S39" s="4" t="s">
        <v>71</v>
      </c>
      <c r="T39" s="4">
        <v>0</v>
      </c>
      <c r="U39" s="4">
        <v>0</v>
      </c>
      <c r="V39" s="4">
        <v>0</v>
      </c>
      <c r="W39" s="4">
        <v>0</v>
      </c>
    </row>
    <row r="40" spans="1:23" x14ac:dyDescent="0.25">
      <c r="A40" s="4" t="s">
        <v>107</v>
      </c>
      <c r="B40" s="4" t="s">
        <v>174</v>
      </c>
      <c r="C40" s="4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6">
        <f>SUM(H40/398511188*100)</f>
        <v>0</v>
      </c>
      <c r="J40" s="4">
        <v>0</v>
      </c>
      <c r="K40" s="4">
        <v>0</v>
      </c>
      <c r="L40" s="4">
        <f>+J40+K40</f>
        <v>0</v>
      </c>
      <c r="M40" s="16">
        <f>SUM(L40/398511188*100)</f>
        <v>0</v>
      </c>
      <c r="N40" s="4">
        <v>0</v>
      </c>
      <c r="O40" s="16">
        <f>SUM((H40+N40)/398511188*100)</f>
        <v>0</v>
      </c>
      <c r="P40" s="4">
        <v>0</v>
      </c>
      <c r="Q40" s="16">
        <v>0</v>
      </c>
      <c r="R40" s="4" t="s">
        <v>71</v>
      </c>
      <c r="S40" s="4" t="s">
        <v>71</v>
      </c>
      <c r="T40" s="4">
        <v>0</v>
      </c>
      <c r="U40" s="4">
        <v>0</v>
      </c>
      <c r="V40" s="4">
        <v>0</v>
      </c>
      <c r="W40" s="4">
        <v>0</v>
      </c>
    </row>
    <row r="41" spans="1:23" x14ac:dyDescent="0.25">
      <c r="A41" s="4" t="s">
        <v>109</v>
      </c>
      <c r="B41" s="4" t="s">
        <v>175</v>
      </c>
      <c r="C41" s="4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6">
        <f>SUM(H41/398511188*100)</f>
        <v>0</v>
      </c>
      <c r="J41" s="4">
        <v>0</v>
      </c>
      <c r="K41" s="4">
        <v>0</v>
      </c>
      <c r="L41" s="4">
        <f>+J41+K41</f>
        <v>0</v>
      </c>
      <c r="M41" s="16">
        <f>SUM(L41/398511188*100)</f>
        <v>0</v>
      </c>
      <c r="N41" s="4">
        <v>0</v>
      </c>
      <c r="O41" s="16">
        <f>SUM((H41+N41)/398511188*100)</f>
        <v>0</v>
      </c>
      <c r="P41" s="4">
        <v>0</v>
      </c>
      <c r="Q41" s="16">
        <v>0</v>
      </c>
      <c r="R41" s="4" t="s">
        <v>71</v>
      </c>
      <c r="S41" s="4" t="s">
        <v>71</v>
      </c>
      <c r="T41" s="4">
        <v>0</v>
      </c>
      <c r="U41" s="4">
        <v>0</v>
      </c>
      <c r="V41" s="4">
        <v>0</v>
      </c>
      <c r="W41" s="4">
        <v>0</v>
      </c>
    </row>
    <row r="42" spans="1:23" x14ac:dyDescent="0.25">
      <c r="A42" s="4" t="s">
        <v>111</v>
      </c>
      <c r="B42" s="4" t="s">
        <v>176</v>
      </c>
      <c r="C42" s="4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16">
        <f>SUM(H42/398511188*100)</f>
        <v>0</v>
      </c>
      <c r="J42" s="4">
        <v>0</v>
      </c>
      <c r="K42" s="4">
        <v>0</v>
      </c>
      <c r="L42" s="4">
        <f>+J42+K42</f>
        <v>0</v>
      </c>
      <c r="M42" s="16">
        <f>SUM(L42/398511188*100)</f>
        <v>0</v>
      </c>
      <c r="N42" s="4">
        <v>0</v>
      </c>
      <c r="O42" s="16">
        <f>SUM((H42+N42)/398511188*100)</f>
        <v>0</v>
      </c>
      <c r="P42" s="4">
        <v>0</v>
      </c>
      <c r="Q42" s="16">
        <v>0</v>
      </c>
      <c r="R42" s="4" t="s">
        <v>71</v>
      </c>
      <c r="S42" s="4" t="s">
        <v>71</v>
      </c>
      <c r="T42" s="4">
        <v>0</v>
      </c>
      <c r="U42" s="4">
        <v>0</v>
      </c>
      <c r="V42" s="4">
        <v>0</v>
      </c>
      <c r="W42" s="4">
        <v>0</v>
      </c>
    </row>
    <row r="43" spans="1:23" x14ac:dyDescent="0.25">
      <c r="A43" s="4" t="s">
        <v>120</v>
      </c>
      <c r="B43" s="4" t="s">
        <v>177</v>
      </c>
      <c r="C43" s="4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6">
        <f>SUM(H43/398511188*100)</f>
        <v>0</v>
      </c>
      <c r="J43" s="4">
        <v>0</v>
      </c>
      <c r="K43" s="4">
        <v>0</v>
      </c>
      <c r="L43" s="4">
        <f>+J43+K43</f>
        <v>0</v>
      </c>
      <c r="M43" s="16">
        <f>SUM(L43/398511188*100)</f>
        <v>0</v>
      </c>
      <c r="N43" s="4">
        <v>0</v>
      </c>
      <c r="O43" s="16">
        <f>SUM((H43+N43)/398511188*100)</f>
        <v>0</v>
      </c>
      <c r="P43" s="4">
        <v>0</v>
      </c>
      <c r="Q43" s="16">
        <v>0</v>
      </c>
      <c r="R43" s="4" t="s">
        <v>71</v>
      </c>
      <c r="S43" s="4" t="s">
        <v>71</v>
      </c>
      <c r="T43" s="4">
        <v>0</v>
      </c>
      <c r="U43" s="4">
        <v>0</v>
      </c>
      <c r="V43" s="4">
        <v>0</v>
      </c>
      <c r="W43" s="4">
        <v>0</v>
      </c>
    </row>
    <row r="44" spans="1:23" x14ac:dyDescent="0.25">
      <c r="A44" s="4" t="s">
        <v>145</v>
      </c>
      <c r="B44" s="4" t="s">
        <v>178</v>
      </c>
      <c r="C44" s="4"/>
      <c r="D44" s="4">
        <v>1</v>
      </c>
      <c r="E44" s="4">
        <v>37494</v>
      </c>
      <c r="F44" s="4">
        <v>0</v>
      </c>
      <c r="G44" s="4">
        <v>0</v>
      </c>
      <c r="H44" s="4">
        <v>37494</v>
      </c>
      <c r="I44" s="16">
        <f>SUM(H44/398511188*100)</f>
        <v>9.4085187891889254E-3</v>
      </c>
      <c r="J44" s="4">
        <v>37494</v>
      </c>
      <c r="K44" s="4">
        <v>0</v>
      </c>
      <c r="L44" s="4">
        <f>+J44+K44</f>
        <v>37494</v>
      </c>
      <c r="M44" s="16">
        <f>SUM(L44/398511188*100)</f>
        <v>9.4085187891889254E-3</v>
      </c>
      <c r="N44" s="4">
        <v>0</v>
      </c>
      <c r="O44" s="16">
        <f>SUM((H44+N44)/398511188*100)</f>
        <v>9.4085187891889254E-3</v>
      </c>
      <c r="P44" s="4">
        <v>0</v>
      </c>
      <c r="Q44" s="16">
        <v>0</v>
      </c>
      <c r="R44" s="4" t="s">
        <v>71</v>
      </c>
      <c r="S44" s="4" t="s">
        <v>71</v>
      </c>
      <c r="T44" s="4">
        <v>37494</v>
      </c>
      <c r="U44" s="4">
        <v>0</v>
      </c>
      <c r="V44" s="4">
        <v>0</v>
      </c>
      <c r="W44" s="4">
        <v>0</v>
      </c>
    </row>
    <row r="45" spans="1:23" x14ac:dyDescent="0.25">
      <c r="A45" s="5" t="s">
        <v>147</v>
      </c>
      <c r="B45" s="4" t="s">
        <v>179</v>
      </c>
      <c r="C45" s="4"/>
      <c r="D45" s="4">
        <v>46421</v>
      </c>
      <c r="E45" s="4">
        <v>65065816</v>
      </c>
      <c r="F45" s="4">
        <v>0</v>
      </c>
      <c r="G45" s="4">
        <v>0</v>
      </c>
      <c r="H45" s="4">
        <v>65065816</v>
      </c>
      <c r="I45" s="16">
        <f>SUM(H45/398511188*100)</f>
        <v>16.327224419104642</v>
      </c>
      <c r="J45" s="4">
        <v>65065816</v>
      </c>
      <c r="K45" s="4">
        <v>0</v>
      </c>
      <c r="L45" s="4">
        <f>+J45+K45</f>
        <v>65065816</v>
      </c>
      <c r="M45" s="16">
        <f>SUM(L45/398511188*100)</f>
        <v>16.327224419104642</v>
      </c>
      <c r="N45" s="4">
        <v>0</v>
      </c>
      <c r="O45" s="16">
        <f>SUM((H45+N45)/398511188*100)</f>
        <v>16.327224419104642</v>
      </c>
      <c r="P45" s="4">
        <v>0</v>
      </c>
      <c r="Q45" s="16">
        <v>0</v>
      </c>
      <c r="R45" s="4" t="s">
        <v>71</v>
      </c>
      <c r="S45" s="4" t="s">
        <v>71</v>
      </c>
      <c r="T45" s="4">
        <v>64881915</v>
      </c>
      <c r="U45" s="4">
        <v>0</v>
      </c>
      <c r="V45" s="4">
        <v>0</v>
      </c>
      <c r="W45" s="4">
        <v>0</v>
      </c>
    </row>
    <row r="46" spans="1:23" x14ac:dyDescent="0.25">
      <c r="A46" s="5" t="s">
        <v>149</v>
      </c>
      <c r="B46" s="4" t="s">
        <v>180</v>
      </c>
      <c r="C46" s="4"/>
      <c r="D46" s="4">
        <v>79</v>
      </c>
      <c r="E46" s="4">
        <v>24700100</v>
      </c>
      <c r="F46" s="4">
        <v>0</v>
      </c>
      <c r="G46" s="4">
        <v>0</v>
      </c>
      <c r="H46" s="4">
        <v>24700100</v>
      </c>
      <c r="I46" s="16">
        <f>SUM(H46/398511188*100)</f>
        <v>6.1980944936481936</v>
      </c>
      <c r="J46" s="4">
        <v>24700100</v>
      </c>
      <c r="K46" s="4">
        <v>0</v>
      </c>
      <c r="L46" s="4">
        <f>+J46+K46</f>
        <v>24700100</v>
      </c>
      <c r="M46" s="16">
        <f>SUM(L46/398511188*100)</f>
        <v>6.1980944936481936</v>
      </c>
      <c r="N46" s="4">
        <v>0</v>
      </c>
      <c r="O46" s="16">
        <f>SUM((H46+N46)/398511188*100)</f>
        <v>6.1980944936481936</v>
      </c>
      <c r="P46" s="4">
        <v>0</v>
      </c>
      <c r="Q46" s="16">
        <v>0</v>
      </c>
      <c r="R46" s="4" t="s">
        <v>71</v>
      </c>
      <c r="S46" s="4" t="s">
        <v>71</v>
      </c>
      <c r="T46" s="4">
        <v>24588100</v>
      </c>
      <c r="U46" s="4">
        <v>0</v>
      </c>
      <c r="V46" s="4">
        <v>0</v>
      </c>
      <c r="W46" s="4">
        <v>0</v>
      </c>
    </row>
    <row r="47" spans="1:2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4" t="s">
        <v>151</v>
      </c>
      <c r="B48" s="4" t="s">
        <v>181</v>
      </c>
      <c r="C48" s="4"/>
      <c r="D48" s="4">
        <v>224</v>
      </c>
      <c r="E48" s="4">
        <v>2104509</v>
      </c>
      <c r="F48" s="4">
        <v>0</v>
      </c>
      <c r="G48" s="4">
        <v>0</v>
      </c>
      <c r="H48" s="4">
        <v>2104509</v>
      </c>
      <c r="I48" s="16">
        <f>SUM(H48/398511188*100)</f>
        <v>0.52809282734616725</v>
      </c>
      <c r="J48" s="4">
        <v>2104509</v>
      </c>
      <c r="K48" s="4">
        <v>0</v>
      </c>
      <c r="L48" s="4">
        <f>+J48+K48</f>
        <v>2104509</v>
      </c>
      <c r="M48" s="16">
        <f>SUM(L48/398511188*100)</f>
        <v>0.52809282734616725</v>
      </c>
      <c r="N48" s="4">
        <v>0</v>
      </c>
      <c r="O48" s="16">
        <f>SUM((H48+N48)/398511188*100)</f>
        <v>0.52809282734616725</v>
      </c>
      <c r="P48" s="4">
        <v>0</v>
      </c>
      <c r="Q48" s="16">
        <v>0</v>
      </c>
      <c r="R48" s="4" t="s">
        <v>71</v>
      </c>
      <c r="S48" s="4" t="s">
        <v>71</v>
      </c>
      <c r="T48" s="4">
        <v>2104509</v>
      </c>
      <c r="U48" s="4">
        <v>0</v>
      </c>
      <c r="V48" s="4">
        <v>0</v>
      </c>
      <c r="W48" s="4">
        <v>0</v>
      </c>
    </row>
    <row r="49" spans="1:23" x14ac:dyDescent="0.25">
      <c r="A49" s="4" t="s">
        <v>153</v>
      </c>
      <c r="B49" s="4" t="s">
        <v>182</v>
      </c>
      <c r="C49" s="4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6">
        <f>SUM(H49/398511188*100)</f>
        <v>0</v>
      </c>
      <c r="J49" s="4">
        <v>0</v>
      </c>
      <c r="K49" s="4">
        <v>0</v>
      </c>
      <c r="L49" s="4">
        <f>+J49+K49</f>
        <v>0</v>
      </c>
      <c r="M49" s="16">
        <f>SUM(L49/398511188*100)</f>
        <v>0</v>
      </c>
      <c r="N49" s="4">
        <v>0</v>
      </c>
      <c r="O49" s="16">
        <f>SUM((H49+N49)/398511188*100)</f>
        <v>0</v>
      </c>
      <c r="P49" s="4">
        <v>0</v>
      </c>
      <c r="Q49" s="16">
        <v>0</v>
      </c>
      <c r="R49" s="4" t="s">
        <v>71</v>
      </c>
      <c r="S49" s="4" t="s">
        <v>71</v>
      </c>
      <c r="T49" s="4">
        <v>0</v>
      </c>
      <c r="U49" s="4">
        <v>0</v>
      </c>
      <c r="V49" s="4">
        <v>0</v>
      </c>
      <c r="W49" s="4">
        <v>0</v>
      </c>
    </row>
    <row r="50" spans="1:23" x14ac:dyDescent="0.25">
      <c r="A50" s="4" t="s">
        <v>155</v>
      </c>
      <c r="B50" s="4" t="s">
        <v>183</v>
      </c>
      <c r="C50" s="4"/>
      <c r="D50" s="4">
        <v>1</v>
      </c>
      <c r="E50" s="4">
        <v>7126722</v>
      </c>
      <c r="F50" s="4">
        <v>0</v>
      </c>
      <c r="G50" s="4">
        <v>0</v>
      </c>
      <c r="H50" s="4">
        <v>7126722</v>
      </c>
      <c r="I50" s="16">
        <f>SUM(H50/398511188*100)</f>
        <v>1.7883367430075765</v>
      </c>
      <c r="J50" s="4">
        <v>7126722</v>
      </c>
      <c r="K50" s="4">
        <v>0</v>
      </c>
      <c r="L50" s="4">
        <f>+J50+K50</f>
        <v>7126722</v>
      </c>
      <c r="M50" s="16">
        <f>SUM(L50/398511188*100)</f>
        <v>1.7883367430075765</v>
      </c>
      <c r="N50" s="4">
        <v>0</v>
      </c>
      <c r="O50" s="16">
        <f>SUM((H50+N50)/398511188*100)</f>
        <v>1.7883367430075765</v>
      </c>
      <c r="P50" s="4">
        <v>0</v>
      </c>
      <c r="Q50" s="16">
        <v>0</v>
      </c>
      <c r="R50" s="4" t="s">
        <v>71</v>
      </c>
      <c r="S50" s="4" t="s">
        <v>71</v>
      </c>
      <c r="T50" s="4">
        <v>7126722</v>
      </c>
      <c r="U50" s="4">
        <v>0</v>
      </c>
      <c r="V50" s="4">
        <v>0</v>
      </c>
      <c r="W50" s="4">
        <v>0</v>
      </c>
    </row>
    <row r="51" spans="1:23" x14ac:dyDescent="0.25">
      <c r="A51" s="4"/>
      <c r="B51" s="4" t="s">
        <v>184</v>
      </c>
      <c r="C51" s="4" t="s">
        <v>185</v>
      </c>
      <c r="D51" s="4">
        <v>1</v>
      </c>
      <c r="E51" s="4">
        <v>7126722</v>
      </c>
      <c r="F51" s="4">
        <v>0</v>
      </c>
      <c r="G51" s="4">
        <v>0</v>
      </c>
      <c r="H51" s="4">
        <v>7126722</v>
      </c>
      <c r="I51" s="16">
        <f>SUM(H51/398511188*100)</f>
        <v>1.7883367430075765</v>
      </c>
      <c r="J51" s="4">
        <v>7126722</v>
      </c>
      <c r="K51" s="4">
        <v>0</v>
      </c>
      <c r="L51" s="4">
        <f>+J51+K51</f>
        <v>7126722</v>
      </c>
      <c r="M51" s="16">
        <f>SUM(L51/398511188*100)</f>
        <v>1.7883367430075765</v>
      </c>
      <c r="N51" s="4">
        <v>0</v>
      </c>
      <c r="O51" s="16">
        <f>SUM((H51+N51)/398511188*100)</f>
        <v>1.7883367430075765</v>
      </c>
      <c r="P51" s="4">
        <v>0</v>
      </c>
      <c r="Q51" s="16">
        <f>SUM(P51/H51*100)</f>
        <v>0</v>
      </c>
      <c r="R51" s="4" t="s">
        <v>71</v>
      </c>
      <c r="S51" s="4" t="s">
        <v>71</v>
      </c>
      <c r="T51" s="4">
        <v>7126722</v>
      </c>
      <c r="U51" s="4">
        <v>0</v>
      </c>
      <c r="V51" s="4">
        <v>0</v>
      </c>
      <c r="W51" s="4">
        <v>0</v>
      </c>
    </row>
    <row r="52" spans="1:23" x14ac:dyDescent="0.25">
      <c r="A52" s="4" t="s">
        <v>186</v>
      </c>
      <c r="B52" s="4" t="s">
        <v>187</v>
      </c>
      <c r="C52" s="4"/>
      <c r="D52" s="4">
        <v>129</v>
      </c>
      <c r="E52" s="4">
        <v>7599237</v>
      </c>
      <c r="F52" s="4">
        <v>0</v>
      </c>
      <c r="G52" s="4">
        <v>0</v>
      </c>
      <c r="H52" s="4">
        <v>7599237</v>
      </c>
      <c r="I52" s="16">
        <f>SUM(H52/398511188*100)</f>
        <v>1.9069068143702905</v>
      </c>
      <c r="J52" s="4">
        <v>7599237</v>
      </c>
      <c r="K52" s="4">
        <v>0</v>
      </c>
      <c r="L52" s="4">
        <f>+J52+K52</f>
        <v>7599237</v>
      </c>
      <c r="M52" s="16">
        <f>SUM(L52/398511188*100)</f>
        <v>1.9069068143702905</v>
      </c>
      <c r="N52" s="4">
        <v>0</v>
      </c>
      <c r="O52" s="16">
        <f>SUM((H52+N52)/398511188*100)</f>
        <v>1.9069068143702905</v>
      </c>
      <c r="P52" s="4">
        <v>0</v>
      </c>
      <c r="Q52" s="16">
        <v>0</v>
      </c>
      <c r="R52" s="4" t="s">
        <v>71</v>
      </c>
      <c r="S52" s="4" t="s">
        <v>71</v>
      </c>
      <c r="T52" s="4">
        <v>7561737</v>
      </c>
      <c r="U52" s="4">
        <v>0</v>
      </c>
      <c r="V52" s="4">
        <v>0</v>
      </c>
      <c r="W52" s="4">
        <v>0</v>
      </c>
    </row>
    <row r="53" spans="1:23" x14ac:dyDescent="0.25">
      <c r="A53" s="4" t="s">
        <v>188</v>
      </c>
      <c r="B53" s="4" t="s">
        <v>112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B54" s="4" t="s">
        <v>189</v>
      </c>
      <c r="C54" s="4"/>
      <c r="D54" s="4">
        <v>834</v>
      </c>
      <c r="E54" s="4">
        <v>2783350</v>
      </c>
      <c r="F54" s="4">
        <v>0</v>
      </c>
      <c r="G54" s="4">
        <v>0</v>
      </c>
      <c r="H54" s="4">
        <v>2783350</v>
      </c>
      <c r="I54" s="16">
        <f>SUM(H54/398511188*100)</f>
        <v>0.69843710385365643</v>
      </c>
      <c r="J54" s="4">
        <v>2783350</v>
      </c>
      <c r="K54" s="4">
        <v>0</v>
      </c>
      <c r="L54" s="4">
        <f>+J54+K54</f>
        <v>2783350</v>
      </c>
      <c r="M54" s="16">
        <f>SUM(L54/398511188*100)</f>
        <v>0.69843710385365643</v>
      </c>
      <c r="N54" s="4">
        <v>0</v>
      </c>
      <c r="O54" s="16">
        <f>SUM((H54+N54)/398511188*100)</f>
        <v>0.69843710385365643</v>
      </c>
      <c r="P54" s="4">
        <v>0</v>
      </c>
      <c r="Q54" s="16">
        <v>0</v>
      </c>
      <c r="R54" s="4" t="s">
        <v>71</v>
      </c>
      <c r="S54" s="4" t="s">
        <v>71</v>
      </c>
      <c r="T54" s="4">
        <v>2783350</v>
      </c>
      <c r="U54" s="4">
        <v>0</v>
      </c>
      <c r="V54" s="4">
        <v>0</v>
      </c>
      <c r="W54" s="4">
        <v>0</v>
      </c>
    </row>
    <row r="55" spans="1:23" x14ac:dyDescent="0.25">
      <c r="A55" s="4"/>
      <c r="B55" s="4" t="s">
        <v>190</v>
      </c>
      <c r="C55" s="4"/>
      <c r="D55" s="4">
        <v>4</v>
      </c>
      <c r="E55" s="4">
        <v>986293</v>
      </c>
      <c r="F55" s="4">
        <v>0</v>
      </c>
      <c r="G55" s="4">
        <v>0</v>
      </c>
      <c r="H55" s="4">
        <v>986293</v>
      </c>
      <c r="I55" s="16">
        <f>SUM(H55/398511188*100)</f>
        <v>0.24749443169961893</v>
      </c>
      <c r="J55" s="4">
        <v>986293</v>
      </c>
      <c r="K55" s="4">
        <v>0</v>
      </c>
      <c r="L55" s="4">
        <f>+J55+K55</f>
        <v>986293</v>
      </c>
      <c r="M55" s="16">
        <f>SUM(L55/398511188*100)</f>
        <v>0.24749443169961893</v>
      </c>
      <c r="N55" s="4">
        <v>0</v>
      </c>
      <c r="O55" s="16">
        <f>SUM((H55+N55)/398511188*100)</f>
        <v>0.24749443169961893</v>
      </c>
      <c r="P55" s="4">
        <v>0</v>
      </c>
      <c r="Q55" s="16">
        <v>0</v>
      </c>
      <c r="R55" s="4" t="s">
        <v>71</v>
      </c>
      <c r="S55" s="4" t="s">
        <v>71</v>
      </c>
      <c r="T55" s="4">
        <v>986293</v>
      </c>
      <c r="U55" s="4">
        <v>0</v>
      </c>
      <c r="V55" s="4">
        <v>0</v>
      </c>
      <c r="W55" s="4">
        <v>0</v>
      </c>
    </row>
    <row r="56" spans="1:23" s="6" customFormat="1" x14ac:dyDescent="0.25">
      <c r="A56" s="12"/>
      <c r="B56" s="12" t="s">
        <v>191</v>
      </c>
      <c r="C56" s="12"/>
      <c r="D56" s="12">
        <f>+D39+D40+D41+D42+D43+D44+D45+D46+D48+D49+D50+D52+D54+D55</f>
        <v>47693</v>
      </c>
      <c r="E56" s="12">
        <f>+E39+E40+E41+E42+E43+E44+E45+E46+E48+E49+E50+E52+E54+E55</f>
        <v>110403521</v>
      </c>
      <c r="F56" s="12">
        <f>+F39+F40+F41+F42+F43+F44+F45+F46+F48+F49+F50+F52+F54+F55</f>
        <v>0</v>
      </c>
      <c r="G56" s="12">
        <f>+G39+G40+G41+G42+G43+G44+G45+G46+G48+G49+G50+G52+G54+G55</f>
        <v>0</v>
      </c>
      <c r="H56" s="12">
        <f>+H39+H40+H41+H42+H43+H44+H45+H46+H48+H49+H50+H52+H54+H55</f>
        <v>110403521</v>
      </c>
      <c r="I56" s="17">
        <f>+I39+I40+I41+I42+I43+I44+I45+I46+I48+I49+I50+I52+I54+I55</f>
        <v>27.703995351819334</v>
      </c>
      <c r="J56" s="12">
        <f>+J39+J40+J41+J42+J43+J44+J45+J46+J48+J49+J50+J52+J54+J55</f>
        <v>110403521</v>
      </c>
      <c r="K56" s="12">
        <f>+K39+K40+K41+K42+K43+K44+K45+K46+K48+K49+K50+K52+K54+K55</f>
        <v>0</v>
      </c>
      <c r="L56" s="12">
        <f>+L39+L40+L41+L42+L43+L44+L45+L46+L48+L49+L50+L52+L54+L55</f>
        <v>110403521</v>
      </c>
      <c r="M56" s="17">
        <f>+M39+M40+M41+M42+M43+M44+M45+M46+M48+M49+M50+M52+M54+M55</f>
        <v>27.703995351819334</v>
      </c>
      <c r="N56" s="12">
        <f>+N39+N40+N41+N42+N43+N44+N45+N46+N48+N49+N50+N52+N54+N55</f>
        <v>0</v>
      </c>
      <c r="O56" s="17">
        <f>+O39+O40+O41+O42+O43+O44+O45+O46+O48+O49+O50+O52+O54+O55</f>
        <v>27.703995351819334</v>
      </c>
      <c r="P56" s="12">
        <f>+P39+P40+P41+P42+P43+P44+P45+P46+P48+P49+P50+P52+P54+P55</f>
        <v>0</v>
      </c>
      <c r="Q56" s="17">
        <v>0</v>
      </c>
      <c r="R56" s="12"/>
      <c r="S56" s="12"/>
      <c r="T56" s="12">
        <f>+T39+T40+T41+T42+T43+T44+T45+T46+T48+T49+T50+T52+T54+T55</f>
        <v>110070120</v>
      </c>
      <c r="U56" s="12"/>
      <c r="V56" s="12"/>
      <c r="W56" s="12"/>
    </row>
    <row r="57" spans="1:23" s="6" customFormat="1" x14ac:dyDescent="0.25">
      <c r="A57" s="12"/>
      <c r="B57" s="12" t="s">
        <v>192</v>
      </c>
      <c r="C57" s="12"/>
      <c r="D57" s="12">
        <f>+D23+D32+D37+D56</f>
        <v>47699</v>
      </c>
      <c r="E57" s="12">
        <f>+E23+E32+E37+E56</f>
        <v>338101007</v>
      </c>
      <c r="F57" s="12">
        <f>+F23+F32+F37+F56</f>
        <v>0</v>
      </c>
      <c r="G57" s="12">
        <f>+G23+G32+G37+G56</f>
        <v>0</v>
      </c>
      <c r="H57" s="12">
        <f>+H23+H32+H37+H56</f>
        <v>338101007</v>
      </c>
      <c r="I57" s="17">
        <f>+I23+I32+I37+I56</f>
        <v>84.841032618637541</v>
      </c>
      <c r="J57" s="12">
        <f>+J23+J32+J37+J56</f>
        <v>338101007</v>
      </c>
      <c r="K57" s="12">
        <f>+K23+K32+K37+K56</f>
        <v>0</v>
      </c>
      <c r="L57" s="12">
        <f>+L23+L32+L37+L56</f>
        <v>338101007</v>
      </c>
      <c r="M57" s="17">
        <f>+M23+M32+M37+M56</f>
        <v>84.841032618637541</v>
      </c>
      <c r="N57" s="12">
        <f>+N23+N32+N37+N56</f>
        <v>0</v>
      </c>
      <c r="O57" s="17">
        <f>+O23+O32+O37+O56</f>
        <v>84.841032618637541</v>
      </c>
      <c r="P57" s="12">
        <f>+P23+P32+P37+P56</f>
        <v>0</v>
      </c>
      <c r="Q57" s="17">
        <v>0</v>
      </c>
      <c r="R57" s="12"/>
      <c r="S57" s="12"/>
      <c r="T57" s="12">
        <f>+T23+T32+T37+T56</f>
        <v>337767606</v>
      </c>
      <c r="U57" s="12">
        <f>+U23+U32+U37+U56</f>
        <v>0</v>
      </c>
      <c r="V57" s="12">
        <f>+V23+V32+V37+V56</f>
        <v>0</v>
      </c>
      <c r="W57" s="12">
        <f>+W23+W32+W37+W56</f>
        <v>0</v>
      </c>
    </row>
  </sheetData>
  <mergeCells count="9">
    <mergeCell ref="J6:M6"/>
    <mergeCell ref="P6:Q6"/>
    <mergeCell ref="R6:S6"/>
    <mergeCell ref="J3:M3"/>
    <mergeCell ref="P3:Q3"/>
    <mergeCell ref="R3:S3"/>
    <mergeCell ref="U3:W3"/>
    <mergeCell ref="J4:L4"/>
    <mergeCell ref="U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ED28-B3BE-498D-B8D2-BDF1C3E43C91}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 x14ac:dyDescent="0.25">
      <c r="A1" s="7" t="s">
        <v>193</v>
      </c>
    </row>
    <row r="3" spans="1:20" s="6" customFormat="1" ht="90" x14ac:dyDescent="0.25">
      <c r="A3" s="9" t="s">
        <v>31</v>
      </c>
      <c r="B3" s="9" t="s">
        <v>80</v>
      </c>
      <c r="C3" s="9" t="s">
        <v>81</v>
      </c>
      <c r="D3" s="9" t="s">
        <v>34</v>
      </c>
      <c r="E3" s="9" t="s">
        <v>35</v>
      </c>
      <c r="F3" s="9" t="s">
        <v>36</v>
      </c>
      <c r="G3" s="9" t="s">
        <v>37</v>
      </c>
      <c r="H3" s="9" t="s">
        <v>82</v>
      </c>
      <c r="I3" s="9" t="s">
        <v>125</v>
      </c>
      <c r="J3" s="11" t="s">
        <v>40</v>
      </c>
      <c r="K3" s="11"/>
      <c r="L3" s="11"/>
      <c r="M3" s="11"/>
      <c r="N3" s="9" t="s">
        <v>41</v>
      </c>
      <c r="O3" s="9" t="s">
        <v>42</v>
      </c>
      <c r="P3" s="11" t="s">
        <v>43</v>
      </c>
      <c r="Q3" s="11"/>
      <c r="R3" s="11" t="s">
        <v>44</v>
      </c>
      <c r="S3" s="11"/>
      <c r="T3" s="9" t="s">
        <v>45</v>
      </c>
    </row>
    <row r="4" spans="1:20" s="6" customFormat="1" ht="30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46</v>
      </c>
      <c r="K4" s="13"/>
      <c r="L4" s="13"/>
      <c r="M4" s="9" t="s">
        <v>47</v>
      </c>
      <c r="N4" s="18"/>
      <c r="O4" s="12"/>
      <c r="P4" s="10" t="s">
        <v>48</v>
      </c>
      <c r="Q4" s="9" t="s">
        <v>49</v>
      </c>
      <c r="R4" s="9" t="s">
        <v>48</v>
      </c>
      <c r="S4" s="9" t="s">
        <v>49</v>
      </c>
      <c r="T4" s="12"/>
    </row>
    <row r="5" spans="1:20" s="6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9" t="s">
        <v>50</v>
      </c>
      <c r="K5" s="9" t="s">
        <v>51</v>
      </c>
      <c r="L5" s="9" t="s">
        <v>52</v>
      </c>
      <c r="M5" s="12"/>
      <c r="N5" s="12"/>
      <c r="O5" s="12"/>
      <c r="P5" s="12"/>
      <c r="Q5" s="12"/>
      <c r="R5" s="12"/>
      <c r="S5" s="12"/>
      <c r="T5" s="12"/>
    </row>
    <row r="6" spans="1:20" s="6" customFormat="1" x14ac:dyDescent="0.25">
      <c r="A6" s="19"/>
      <c r="B6" s="19" t="s">
        <v>53</v>
      </c>
      <c r="C6" s="19" t="s">
        <v>54</v>
      </c>
      <c r="D6" s="19" t="s">
        <v>55</v>
      </c>
      <c r="E6" s="19" t="s">
        <v>56</v>
      </c>
      <c r="F6" s="19" t="s">
        <v>57</v>
      </c>
      <c r="G6" s="19" t="s">
        <v>58</v>
      </c>
      <c r="H6" s="19" t="s">
        <v>59</v>
      </c>
      <c r="I6" s="19" t="s">
        <v>60</v>
      </c>
      <c r="J6" s="20" t="s">
        <v>61</v>
      </c>
      <c r="K6" s="20"/>
      <c r="L6" s="20"/>
      <c r="M6" s="20"/>
      <c r="N6" s="19" t="s">
        <v>62</v>
      </c>
      <c r="O6" s="19" t="s">
        <v>63</v>
      </c>
      <c r="P6" s="20" t="s">
        <v>64</v>
      </c>
      <c r="Q6" s="20"/>
      <c r="R6" s="20" t="s">
        <v>65</v>
      </c>
      <c r="S6" s="20"/>
      <c r="T6" s="19" t="s">
        <v>66</v>
      </c>
    </row>
    <row r="7" spans="1:20" x14ac:dyDescent="0.25">
      <c r="A7" s="5" t="s">
        <v>85</v>
      </c>
      <c r="B7" s="4" t="s">
        <v>194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6">
        <f>SUM(H7/398511188*100)</f>
        <v>0</v>
      </c>
      <c r="J7" s="4">
        <v>0</v>
      </c>
      <c r="K7" s="4">
        <v>0</v>
      </c>
      <c r="L7" s="4">
        <f>+J7+K7</f>
        <v>0</v>
      </c>
      <c r="M7" s="16">
        <f>SUM(L7/398511188*100)</f>
        <v>0</v>
      </c>
      <c r="N7" s="4">
        <v>0</v>
      </c>
      <c r="O7" s="16">
        <f>SUM((H7+N7)/398511188*100)</f>
        <v>0</v>
      </c>
      <c r="P7" s="4">
        <v>0</v>
      </c>
      <c r="Q7" s="16">
        <v>0</v>
      </c>
      <c r="R7" s="4" t="s">
        <v>71</v>
      </c>
      <c r="S7" s="4" t="s">
        <v>71</v>
      </c>
      <c r="T7" s="4">
        <v>0</v>
      </c>
    </row>
    <row r="8" spans="1:20" x14ac:dyDescent="0.25">
      <c r="A8" s="5" t="s">
        <v>114</v>
      </c>
      <c r="B8" s="4" t="s">
        <v>195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6">
        <f>SUM(H8/398511188*100)</f>
        <v>0</v>
      </c>
      <c r="J8" s="4">
        <v>0</v>
      </c>
      <c r="K8" s="4">
        <v>0</v>
      </c>
      <c r="L8" s="4">
        <f>+J8+K8</f>
        <v>0</v>
      </c>
      <c r="M8" s="16">
        <f>SUM(L8/398511188*100)</f>
        <v>0</v>
      </c>
      <c r="N8" s="4">
        <v>0</v>
      </c>
      <c r="O8" s="16">
        <f>SUM((H8+N8)/398511188*100)</f>
        <v>0</v>
      </c>
      <c r="P8" s="4">
        <v>0</v>
      </c>
      <c r="Q8" s="16">
        <v>0</v>
      </c>
      <c r="R8" s="4" t="s">
        <v>71</v>
      </c>
      <c r="S8" s="4" t="s">
        <v>71</v>
      </c>
      <c r="T8" s="4">
        <v>0</v>
      </c>
    </row>
    <row r="9" spans="1:20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x14ac:dyDescent="0.25">
      <c r="A10" s="12"/>
      <c r="B10" s="12" t="s">
        <v>196</v>
      </c>
      <c r="C10" s="12"/>
      <c r="D10" s="12">
        <f>+D7+D8</f>
        <v>0</v>
      </c>
      <c r="E10" s="12">
        <f>+E7+E8</f>
        <v>0</v>
      </c>
      <c r="F10" s="12">
        <f>+F7+F8</f>
        <v>0</v>
      </c>
      <c r="G10" s="12">
        <f>+G7+G8</f>
        <v>0</v>
      </c>
      <c r="H10" s="12">
        <f>+H7+H8</f>
        <v>0</v>
      </c>
      <c r="I10" s="17">
        <f>+I7+I8</f>
        <v>0</v>
      </c>
      <c r="J10" s="12">
        <f>+J7+J8</f>
        <v>0</v>
      </c>
      <c r="K10" s="12">
        <f>+K7+K8</f>
        <v>0</v>
      </c>
      <c r="L10" s="12">
        <f>+L7+L8</f>
        <v>0</v>
      </c>
      <c r="M10" s="17">
        <f>+M7+M8</f>
        <v>0</v>
      </c>
      <c r="N10" s="12">
        <f>+N7+N8</f>
        <v>0</v>
      </c>
      <c r="O10" s="17">
        <f>+O7+O8</f>
        <v>0</v>
      </c>
      <c r="P10" s="12">
        <f>+P7+P8</f>
        <v>0</v>
      </c>
      <c r="Q10" s="17">
        <f>+Q7+Q8</f>
        <v>0</v>
      </c>
      <c r="R10" s="12"/>
      <c r="S10" s="12"/>
      <c r="T10" s="12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76157-BE92-4F6D-B7BC-EC6F8A941553}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2" t="s">
        <v>197</v>
      </c>
      <c r="B1" s="22"/>
      <c r="C1" s="22"/>
      <c r="D1" s="22"/>
    </row>
    <row r="2" spans="1:4" x14ac:dyDescent="0.25">
      <c r="A2" s="4" t="s">
        <v>198</v>
      </c>
      <c r="B2" s="4" t="s">
        <v>199</v>
      </c>
      <c r="C2" s="4" t="s">
        <v>200</v>
      </c>
      <c r="D2" s="4" t="s">
        <v>201</v>
      </c>
    </row>
    <row r="3" spans="1:4" x14ac:dyDescent="0.25">
      <c r="A3" s="4"/>
      <c r="B3" s="4"/>
      <c r="C3" s="4"/>
      <c r="D3" s="4"/>
    </row>
    <row r="4" spans="1:4" s="6" customFormat="1" x14ac:dyDescent="0.25">
      <c r="A4" s="12" t="s">
        <v>78</v>
      </c>
      <c r="B4" s="12"/>
      <c r="C4" s="12">
        <f>SUM(C2:C3)</f>
        <v>0</v>
      </c>
      <c r="D4" s="12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102B-3CD8-412D-B3A7-73C2DFA06A76}">
  <dimension ref="A1:B3"/>
  <sheetViews>
    <sheetView workbookViewId="0">
      <selection sqref="A1:B3"/>
    </sheetView>
  </sheetViews>
  <sheetFormatPr defaultRowHeight="15" x14ac:dyDescent="0.25"/>
  <cols>
    <col min="1" max="2" width="50.7109375" customWidth="1"/>
  </cols>
  <sheetData>
    <row r="1" spans="1:2" s="7" customFormat="1" ht="15.75" x14ac:dyDescent="0.25">
      <c r="A1" s="23" t="s">
        <v>202</v>
      </c>
      <c r="B1" s="23"/>
    </row>
    <row r="2" spans="1:2" x14ac:dyDescent="0.25">
      <c r="A2" s="4" t="s">
        <v>34</v>
      </c>
      <c r="B2" s="4" t="s">
        <v>200</v>
      </c>
    </row>
    <row r="3" spans="1:2" x14ac:dyDescent="0.25">
      <c r="A3" s="4">
        <v>0</v>
      </c>
      <c r="B3" s="4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3F348-8272-4088-A71E-C1E4D47F52DA}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style="8" customWidth="1"/>
    <col min="5" max="5" width="50.7109375" style="8" customWidth="1"/>
    <col min="6" max="7" width="12.7109375" style="8" customWidth="1"/>
    <col min="8" max="10" width="20.7109375" style="8" customWidth="1"/>
    <col min="11" max="16384" width="9.140625" style="8"/>
  </cols>
  <sheetData>
    <row r="1" spans="1:10" s="25" customFormat="1" ht="12.75" x14ac:dyDescent="0.2">
      <c r="A1" s="24"/>
      <c r="B1" s="24"/>
    </row>
    <row r="2" spans="1:10" s="7" customFormat="1" ht="15.75" x14ac:dyDescent="0.25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5" customFormat="1" ht="51" x14ac:dyDescent="0.2">
      <c r="A3" s="27" t="s">
        <v>204</v>
      </c>
      <c r="B3" s="28" t="s">
        <v>205</v>
      </c>
      <c r="C3" s="28"/>
      <c r="D3" s="28"/>
      <c r="E3" s="28" t="s">
        <v>206</v>
      </c>
      <c r="F3" s="28"/>
      <c r="G3" s="28"/>
      <c r="H3" s="29" t="s">
        <v>207</v>
      </c>
      <c r="I3" s="29"/>
      <c r="J3" s="30" t="s">
        <v>208</v>
      </c>
    </row>
    <row r="4" spans="1:10" s="25" customFormat="1" ht="12.75" x14ac:dyDescent="0.2">
      <c r="A4" s="27" t="s">
        <v>209</v>
      </c>
      <c r="B4" s="29" t="s">
        <v>210</v>
      </c>
      <c r="C4" s="29"/>
      <c r="D4" s="29"/>
      <c r="E4" s="29" t="s">
        <v>211</v>
      </c>
      <c r="F4" s="29"/>
      <c r="G4" s="29"/>
      <c r="H4" s="29" t="s">
        <v>212</v>
      </c>
      <c r="I4" s="29"/>
      <c r="J4" s="30" t="s">
        <v>213</v>
      </c>
    </row>
    <row r="5" spans="1:10" s="25" customFormat="1" ht="51" x14ac:dyDescent="0.2">
      <c r="A5" s="27" t="s">
        <v>214</v>
      </c>
      <c r="B5" s="27" t="s">
        <v>215</v>
      </c>
      <c r="C5" s="31" t="s">
        <v>81</v>
      </c>
      <c r="D5" s="31" t="s">
        <v>216</v>
      </c>
      <c r="E5" s="31" t="s">
        <v>215</v>
      </c>
      <c r="F5" s="31" t="s">
        <v>81</v>
      </c>
      <c r="G5" s="31" t="s">
        <v>216</v>
      </c>
      <c r="H5" s="31" t="s">
        <v>217</v>
      </c>
      <c r="I5" s="30" t="s">
        <v>218</v>
      </c>
      <c r="J5" s="31"/>
    </row>
    <row r="6" spans="1:10" x14ac:dyDescent="0.25">
      <c r="A6" s="4">
        <v>1</v>
      </c>
      <c r="B6" s="14" t="s">
        <v>219</v>
      </c>
      <c r="C6" s="14" t="s">
        <v>219</v>
      </c>
      <c r="D6" s="14" t="s">
        <v>219</v>
      </c>
      <c r="E6" s="14" t="s">
        <v>219</v>
      </c>
      <c r="F6" s="14" t="s">
        <v>219</v>
      </c>
      <c r="G6" s="14" t="s">
        <v>219</v>
      </c>
      <c r="H6" s="14" t="s">
        <v>219</v>
      </c>
      <c r="I6" s="14" t="s">
        <v>219</v>
      </c>
      <c r="J6" s="14" t="s">
        <v>219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6E55-D739-4DE9-B82C-7EFF8D4050D1}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 x14ac:dyDescent="0.25">
      <c r="A1" s="22" t="s">
        <v>220</v>
      </c>
      <c r="B1" s="22"/>
      <c r="C1" s="22"/>
      <c r="D1" s="22"/>
    </row>
    <row r="2" spans="1:4" x14ac:dyDescent="0.25">
      <c r="A2" s="4"/>
      <c r="B2" s="4" t="s">
        <v>221</v>
      </c>
      <c r="C2" s="4" t="s">
        <v>222</v>
      </c>
      <c r="D2" s="4" t="s">
        <v>223</v>
      </c>
    </row>
    <row r="3" spans="1:4" x14ac:dyDescent="0.25">
      <c r="A3" s="4" t="s">
        <v>224</v>
      </c>
      <c r="B3" s="4" t="s">
        <v>225</v>
      </c>
      <c r="C3" s="4" t="s">
        <v>225</v>
      </c>
      <c r="D3" s="5" t="s">
        <v>225</v>
      </c>
    </row>
    <row r="4" spans="1:4" x14ac:dyDescent="0.25">
      <c r="A4" s="4" t="s">
        <v>226</v>
      </c>
      <c r="B4" s="4" t="s">
        <v>225</v>
      </c>
      <c r="C4" s="4" t="s">
        <v>225</v>
      </c>
      <c r="D4" s="5" t="s">
        <v>225</v>
      </c>
    </row>
    <row r="5" spans="1:4" x14ac:dyDescent="0.25">
      <c r="A5" s="4" t="s">
        <v>227</v>
      </c>
      <c r="B5" s="4" t="s">
        <v>225</v>
      </c>
      <c r="C5" s="4" t="s">
        <v>225</v>
      </c>
      <c r="D5" s="5" t="s">
        <v>225</v>
      </c>
    </row>
    <row r="6" spans="1:4" x14ac:dyDescent="0.25">
      <c r="A6" s="4" t="s">
        <v>228</v>
      </c>
      <c r="B6" s="4" t="s">
        <v>225</v>
      </c>
      <c r="C6" s="4" t="s">
        <v>225</v>
      </c>
      <c r="D6" s="5" t="s">
        <v>225</v>
      </c>
    </row>
    <row r="7" spans="1:4" x14ac:dyDescent="0.25">
      <c r="A7" s="4" t="s">
        <v>229</v>
      </c>
      <c r="B7" s="4" t="s">
        <v>225</v>
      </c>
      <c r="C7" s="4" t="s">
        <v>225</v>
      </c>
      <c r="D7" s="5" t="s">
        <v>225</v>
      </c>
    </row>
    <row r="8" spans="1:4" x14ac:dyDescent="0.25">
      <c r="A8" s="4"/>
      <c r="B8" s="4"/>
      <c r="C8" s="4"/>
      <c r="D8" s="4"/>
    </row>
  </sheetData>
  <pageMargins left="1.3888888888888888E-2" right="0.20833333333333334" top="0.83333333333333337" bottom="0.41666666666666669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A587BAAFC9E488208490FB981E4BE" ma:contentTypeVersion="13" ma:contentTypeDescription="Create a new document." ma:contentTypeScope="" ma:versionID="295d78f189881880fd5ec82370cec739">
  <xsd:schema xmlns:xsd="http://www.w3.org/2001/XMLSchema" xmlns:xs="http://www.w3.org/2001/XMLSchema" xmlns:p="http://schemas.microsoft.com/office/2006/metadata/properties" xmlns:ns3="a84d34a3-beb5-4272-9df3-57b2ae48d5d2" targetNamespace="http://schemas.microsoft.com/office/2006/metadata/properties" ma:root="true" ma:fieldsID="100718939df33d30924ef820df3bba3a" ns3:_="">
    <xsd:import namespace="a84d34a3-beb5-4272-9df3-57b2ae48d5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d34a3-beb5-4272-9df3-57b2ae48d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84d34a3-beb5-4272-9df3-57b2ae48d5d2" xsi:nil="true"/>
  </documentManagement>
</p:properties>
</file>

<file path=customXml/itemProps1.xml><?xml version="1.0" encoding="utf-8"?>
<ds:datastoreItem xmlns:ds="http://schemas.openxmlformats.org/officeDocument/2006/customXml" ds:itemID="{957C360A-B5BF-4B15-9032-32229759B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d34a3-beb5-4272-9df3-57b2ae48d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9651E-F9F2-41A5-BBD0-26BE008CB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F8161B-3049-45A4-B436-950004A85E0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84d34a3-beb5-4272-9df3-57b2ae48d5d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Rayapati Narasimha Rao</dc:creator>
  <cp:lastModifiedBy>NarasimhaRao Rayapati</cp:lastModifiedBy>
  <dcterms:created xsi:type="dcterms:W3CDTF">2024-04-04T07:01:39Z</dcterms:created>
  <dcterms:modified xsi:type="dcterms:W3CDTF">2024-04-04T07:02:21Z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0x010100981A587BAAFC9E488208490FB981E4BE</vt:lpwstr>
  </property>
</Properties>
</file>